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 группа" sheetId="1" r:id="rId1"/>
    <sheet name="2 группа" sheetId="2" r:id="rId2"/>
    <sheet name="3 группа" sheetId="4" r:id="rId3"/>
  </sheets>
  <definedNames>
    <definedName name="_xlnm._FilterDatabase" localSheetId="0" hidden="1">'1 группа'!$A$7:$BQ$7</definedName>
    <definedName name="_xlnm._FilterDatabase" localSheetId="1" hidden="1">'2 группа'!$A$7:$BT$7</definedName>
    <definedName name="_xlnm._FilterDatabase" localSheetId="2" hidden="1">'3 группа'!$A$7:$BU$7</definedName>
    <definedName name="_xlnm.Print_Area" localSheetId="2">'3 группа'!$B$1:$BU$17</definedName>
  </definedNames>
  <calcPr calcId="125725" refMode="R1C1"/>
</workbook>
</file>

<file path=xl/calcChain.xml><?xml version="1.0" encoding="utf-8"?>
<calcChain xmlns="http://schemas.openxmlformats.org/spreadsheetml/2006/main">
  <c r="T11" i="4"/>
  <c r="T8"/>
  <c r="S14" i="2"/>
  <c r="BL10" i="1"/>
  <c r="BP8"/>
  <c r="BT12" i="4"/>
  <c r="BP11" i="1"/>
  <c r="BP9"/>
  <c r="BP10"/>
  <c r="BP13"/>
  <c r="BP12"/>
  <c r="BL13"/>
  <c r="BL12"/>
  <c r="BL8"/>
  <c r="BS12" i="2"/>
  <c r="BS15"/>
  <c r="BS14"/>
  <c r="BS11"/>
  <c r="BS8"/>
  <c r="BS10"/>
  <c r="BS13"/>
  <c r="BS16"/>
  <c r="BS17"/>
  <c r="BS9"/>
  <c r="BO9"/>
  <c r="BO11"/>
  <c r="BO15"/>
  <c r="BO10"/>
  <c r="BO14"/>
  <c r="BO16"/>
  <c r="BO12"/>
  <c r="BO13"/>
  <c r="BO17"/>
  <c r="BO8"/>
  <c r="BT10" i="4"/>
  <c r="BT11"/>
  <c r="BT8"/>
  <c r="BT9"/>
  <c r="S15" i="2"/>
  <c r="S16"/>
  <c r="AH8" i="4"/>
  <c r="AH11"/>
  <c r="AH12"/>
  <c r="AH10"/>
  <c r="AH9"/>
  <c r="T12"/>
  <c r="T10"/>
  <c r="T9"/>
  <c r="T8" i="1"/>
  <c r="AF9"/>
  <c r="AF12"/>
  <c r="AF11"/>
  <c r="AF13"/>
  <c r="AF10"/>
  <c r="AF8"/>
  <c r="AG11" i="2"/>
  <c r="AG9"/>
  <c r="AG10"/>
  <c r="AG14"/>
  <c r="AG15"/>
  <c r="AG8"/>
  <c r="AG12"/>
  <c r="AG17"/>
  <c r="AG13"/>
  <c r="AG16"/>
  <c r="BP8" i="4"/>
  <c r="BP11"/>
  <c r="BP12"/>
  <c r="BP10"/>
  <c r="BP9"/>
  <c r="T9" i="1"/>
  <c r="T12"/>
  <c r="T11"/>
  <c r="T13"/>
  <c r="T10"/>
  <c r="S11" i="2"/>
  <c r="S9"/>
  <c r="S10"/>
  <c r="S8"/>
  <c r="S12"/>
  <c r="S17"/>
  <c r="S13"/>
</calcChain>
</file>

<file path=xl/sharedStrings.xml><?xml version="1.0" encoding="utf-8"?>
<sst xmlns="http://schemas.openxmlformats.org/spreadsheetml/2006/main" count="735" uniqueCount="128">
  <si>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</si>
  <si>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</si>
  <si>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</si>
  <si>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</si>
  <si>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</si>
  <si>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</si>
  <si>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</si>
  <si>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</si>
  <si>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</si>
  <si>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</si>
  <si>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2</t>
  </si>
  <si>
    <t>1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</si>
  <si>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</si>
  <si>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</si>
  <si>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</si>
  <si>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</si>
  <si>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</si>
  <si>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</si>
  <si>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</si>
  <si>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</si>
  <si>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Сводно-итоговый протокол</t>
  </si>
  <si>
    <t>1</t>
  </si>
  <si>
    <t>3</t>
  </si>
  <si>
    <t>4</t>
  </si>
  <si>
    <t>5</t>
  </si>
  <si>
    <t>7</t>
  </si>
  <si>
    <t>ОЗК</t>
  </si>
  <si>
    <t>Теория (Огнетушители, Знаки)</t>
  </si>
  <si>
    <t>Теория (Азбука безопасности)</t>
  </si>
  <si>
    <t>время</t>
  </si>
  <si>
    <t>493-1</t>
  </si>
  <si>
    <t>493-2</t>
  </si>
  <si>
    <t>70 (8:00)</t>
  </si>
  <si>
    <t>6</t>
  </si>
  <si>
    <t>Разборка-сборка АК-74</t>
  </si>
  <si>
    <t>8</t>
  </si>
  <si>
    <t>9</t>
  </si>
  <si>
    <t>10</t>
  </si>
  <si>
    <t>Главный судья соревнований, СС1К: _______________________/Клюйков С.Е./</t>
  </si>
  <si>
    <t xml:space="preserve">Плавание </t>
  </si>
  <si>
    <t xml:space="preserve">Стрельба из пневматической винтовки </t>
  </si>
  <si>
    <t>Статен в строю - силен в бою</t>
  </si>
  <si>
    <t>Равнение на знамена</t>
  </si>
  <si>
    <t>5-6</t>
  </si>
  <si>
    <t>1-2</t>
  </si>
  <si>
    <t>Операция "Следопыт"</t>
  </si>
  <si>
    <t>Тур. полоса препятствий</t>
  </si>
  <si>
    <t>Азбука дорожного движения</t>
  </si>
  <si>
    <t>Фигурное вождение велосипеда</t>
  </si>
  <si>
    <t>Ориентирование в лабиринте</t>
  </si>
  <si>
    <t>ИТОГ</t>
  </si>
  <si>
    <t>Сгибания разгибания рук в упоре лежа</t>
  </si>
  <si>
    <t>Упражнения силовой гтмнастики</t>
  </si>
  <si>
    <t>15, 20 и 26 апреля 2017 года</t>
  </si>
  <si>
    <t>Финал детско-юношеских оборонно-спортивных и туристских игр "Зарница - 2017"                                                                                                                                                                                             и XXII соревнований "Школа безопасности" Кировского района г. Санкт-Петербурга</t>
  </si>
  <si>
    <t>1:03</t>
  </si>
  <si>
    <t>134:06</t>
  </si>
  <si>
    <t>27 (1:34)</t>
  </si>
  <si>
    <t>49</t>
  </si>
  <si>
    <t>32:35</t>
  </si>
  <si>
    <t>2:21</t>
  </si>
  <si>
    <t>201:38</t>
  </si>
  <si>
    <t>27 (2:03)</t>
  </si>
  <si>
    <t>61</t>
  </si>
  <si>
    <t>34:52</t>
  </si>
  <si>
    <t>3:25</t>
  </si>
  <si>
    <t>344:11</t>
  </si>
  <si>
    <t>27</t>
  </si>
  <si>
    <t>38 (4:21)</t>
  </si>
  <si>
    <t>28:27</t>
  </si>
  <si>
    <t>2:31</t>
  </si>
  <si>
    <t>346:81</t>
  </si>
  <si>
    <t>76</t>
  </si>
  <si>
    <t>37:07</t>
  </si>
  <si>
    <t>2:45</t>
  </si>
  <si>
    <t>428:20</t>
  </si>
  <si>
    <t>46</t>
  </si>
  <si>
    <t>38 (4:06)</t>
  </si>
  <si>
    <t>28:58</t>
  </si>
  <si>
    <t>1:52</t>
  </si>
  <si>
    <t>326:79</t>
  </si>
  <si>
    <t>25</t>
  </si>
  <si>
    <t>Электронный тир</t>
  </si>
  <si>
    <t>7-8</t>
  </si>
  <si>
    <t>1,28</t>
  </si>
  <si>
    <t>1,56</t>
  </si>
  <si>
    <t>0,56</t>
  </si>
  <si>
    <t>2,26</t>
  </si>
  <si>
    <t>2,12</t>
  </si>
  <si>
    <t>0,42</t>
  </si>
  <si>
    <t>1,46</t>
  </si>
  <si>
    <t>3,26</t>
  </si>
  <si>
    <t>1,25</t>
  </si>
  <si>
    <t>17:00</t>
  </si>
  <si>
    <t>1,05</t>
  </si>
  <si>
    <t>409,4</t>
  </si>
  <si>
    <t>0,52</t>
  </si>
  <si>
    <t>356,1</t>
  </si>
  <si>
    <t>1,21</t>
  </si>
  <si>
    <t>550,3</t>
  </si>
  <si>
    <t>1,27</t>
  </si>
  <si>
    <t>581,5</t>
  </si>
  <si>
    <t>1,44</t>
  </si>
  <si>
    <t>458,3</t>
  </si>
  <si>
    <t>«Военизированная плавательная эстафета»</t>
  </si>
  <si>
    <t>Операция "Дорога безопасности"</t>
  </si>
  <si>
    <t>Водный слалом</t>
  </si>
  <si>
    <t>4-5</t>
  </si>
  <si>
    <t>Спас. работы на воде</t>
  </si>
  <si>
    <t>Главный секретарь соревнований: _______________________/Ракутина Е.В./</t>
  </si>
  <si>
    <t>Надевание БОП</t>
  </si>
  <si>
    <t>ДДЮТ, ЦДЮТТ, СДЮШОР, ЦФКиС "Нарвская застава" Кировского района Санкт-Петербурга</t>
  </si>
  <si>
    <t>Финал детско-юношеских оборонно-спортивных и туристских игр "Зарница - 2017"                                                                                                                                                                                                                                                          и XXII соревнований "Школа безопасности" Кировского района г. Санкт-Петербурга</t>
  </si>
  <si>
    <t>Финал детско-юношеских оборонно-спортивных и туристских игр "Зарница - 2017"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XXII соревнований "Школа безопасности" Кировского района г. Санкт-Петербурга</t>
  </si>
  <si>
    <t>2,11,77</t>
  </si>
  <si>
    <t>2,22,17</t>
  </si>
  <si>
    <t>2,51,57</t>
  </si>
  <si>
    <t>2,19,80</t>
  </si>
  <si>
    <t>2,35,16</t>
  </si>
  <si>
    <t>4,5</t>
  </si>
  <si>
    <t>2-3</t>
  </si>
  <si>
    <t>6,5</t>
  </si>
  <si>
    <t xml:space="preserve">Боевое развертывание </t>
  </si>
  <si>
    <t xml:space="preserve">Визитная карточка </t>
  </si>
  <si>
    <t>37</t>
  </si>
  <si>
    <t>40</t>
  </si>
  <si>
    <t>38</t>
  </si>
  <si>
    <t>39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</si>
</sst>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h:mm;@"/>
    <numFmt numFmtId="166" formatCode="[h]:mm:ss;@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1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left"/>
    </xf>
    <xf numFmtId="2" fontId="10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4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10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2" fontId="12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/>
    <xf numFmtId="49" fontId="12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textRotation="90"/>
    </xf>
    <xf numFmtId="49" fontId="15" fillId="8" borderId="1" xfId="0" applyNumberFormat="1" applyFont="1" applyFill="1" applyBorder="1" applyAlignment="1">
      <alignment horizontal="center" vertical="center" textRotation="90"/>
    </xf>
    <xf numFmtId="2" fontId="15" fillId="8" borderId="1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textRotation="90"/>
    </xf>
    <xf numFmtId="49" fontId="3" fillId="8" borderId="1" xfId="0" applyNumberFormat="1" applyFont="1" applyFill="1" applyBorder="1" applyAlignment="1">
      <alignment horizontal="center" vertical="center" textRotation="90"/>
    </xf>
    <xf numFmtId="2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/>
    <xf numFmtId="0" fontId="3" fillId="0" borderId="1" xfId="0" applyNumberFormat="1" applyFont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6" fillId="0" borderId="0" xfId="0" applyNumberFormat="1" applyFont="1" applyBorder="1" applyAlignment="1">
      <alignment horizontal="center"/>
    </xf>
    <xf numFmtId="0" fontId="3" fillId="6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3" fillId="8" borderId="1" xfId="0" applyNumberFormat="1" applyFont="1" applyFill="1" applyBorder="1" applyAlignment="1">
      <alignment horizontal="center" vertical="center" textRotation="90"/>
    </xf>
    <xf numFmtId="0" fontId="3" fillId="8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243566</xdr:colOff>
      <xdr:row>0</xdr:row>
      <xdr:rowOff>113392</xdr:rowOff>
    </xdr:from>
    <xdr:to>
      <xdr:col>2</xdr:col>
      <xdr:colOff>341765</xdr:colOff>
      <xdr:row>1</xdr:row>
      <xdr:rowOff>196960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566" y="113392"/>
          <a:ext cx="751342" cy="76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176893</xdr:colOff>
      <xdr:row>0</xdr:row>
      <xdr:rowOff>141060</xdr:rowOff>
    </xdr:from>
    <xdr:to>
      <xdr:col>68</xdr:col>
      <xdr:colOff>109285</xdr:colOff>
      <xdr:row>2</xdr:row>
      <xdr:rowOff>33050</xdr:rowOff>
    </xdr:to>
    <xdr:pic>
      <xdr:nvPicPr>
        <xdr:cNvPr id="5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27786" y="141060"/>
          <a:ext cx="803249" cy="776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149679</xdr:colOff>
      <xdr:row>0</xdr:row>
      <xdr:rowOff>122464</xdr:rowOff>
    </xdr:from>
    <xdr:to>
      <xdr:col>2</xdr:col>
      <xdr:colOff>247878</xdr:colOff>
      <xdr:row>2</xdr:row>
      <xdr:rowOff>1925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679" y="122464"/>
          <a:ext cx="751342" cy="76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108857</xdr:colOff>
      <xdr:row>0</xdr:row>
      <xdr:rowOff>163285</xdr:rowOff>
    </xdr:from>
    <xdr:to>
      <xdr:col>71</xdr:col>
      <xdr:colOff>154189</xdr:colOff>
      <xdr:row>2</xdr:row>
      <xdr:rowOff>55275</xdr:rowOff>
    </xdr:to>
    <xdr:pic>
      <xdr:nvPicPr>
        <xdr:cNvPr id="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02107" y="163285"/>
          <a:ext cx="780118" cy="776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229960</xdr:colOff>
      <xdr:row>0</xdr:row>
      <xdr:rowOff>126999</xdr:rowOff>
    </xdr:from>
    <xdr:to>
      <xdr:col>2</xdr:col>
      <xdr:colOff>328159</xdr:colOff>
      <xdr:row>2</xdr:row>
      <xdr:rowOff>6460</xdr:rowOff>
    </xdr:to>
    <xdr:pic>
      <xdr:nvPicPr>
        <xdr:cNvPr id="6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" y="126999"/>
          <a:ext cx="751342" cy="76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227239</xdr:colOff>
      <xdr:row>0</xdr:row>
      <xdr:rowOff>141061</xdr:rowOff>
    </xdr:from>
    <xdr:to>
      <xdr:col>72</xdr:col>
      <xdr:colOff>82071</xdr:colOff>
      <xdr:row>2</xdr:row>
      <xdr:rowOff>33051</xdr:rowOff>
    </xdr:to>
    <xdr:pic>
      <xdr:nvPicPr>
        <xdr:cNvPr id="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49632" y="141061"/>
          <a:ext cx="780118" cy="776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"/>
  <sheetViews>
    <sheetView view="pageBreakPreview" zoomScale="70" zoomScaleNormal="12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T23" sqref="AT23"/>
    </sheetView>
  </sheetViews>
  <sheetFormatPr defaultRowHeight="15"/>
  <cols>
    <col min="1" max="1" width="4" style="1" hidden="1" customWidth="1"/>
    <col min="2" max="2" width="9.85546875" style="1" customWidth="1"/>
    <col min="3" max="3" width="7" style="19" bestFit="1" customWidth="1"/>
    <col min="4" max="4" width="3.85546875" style="1" bestFit="1" customWidth="1"/>
    <col min="5" max="5" width="7.5703125" style="1" customWidth="1"/>
    <col min="6" max="6" width="3.85546875" style="1" bestFit="1" customWidth="1"/>
    <col min="7" max="7" width="4" style="1" bestFit="1" customWidth="1"/>
    <col min="8" max="8" width="3.7109375" style="20" bestFit="1" customWidth="1"/>
    <col min="9" max="9" width="5.5703125" style="1" customWidth="1"/>
    <col min="10" max="10" width="3.85546875" style="1" bestFit="1" customWidth="1"/>
    <col min="11" max="11" width="4.42578125" style="1" customWidth="1"/>
    <col min="12" max="12" width="4.42578125" style="13" customWidth="1"/>
    <col min="13" max="15" width="4.42578125" style="1" customWidth="1"/>
    <col min="16" max="17" width="4.42578125" style="33" customWidth="1"/>
    <col min="18" max="18" width="5.5703125" style="1" customWidth="1"/>
    <col min="19" max="19" width="3.85546875" style="1" bestFit="1" customWidth="1"/>
    <col min="20" max="20" width="4" style="1" bestFit="1" customWidth="1"/>
    <col min="21" max="21" width="3.85546875" style="1" bestFit="1" customWidth="1"/>
    <col min="22" max="22" width="6.140625" style="1" bestFit="1" customWidth="1"/>
    <col min="23" max="23" width="3.85546875" style="1" bestFit="1" customWidth="1"/>
    <col min="24" max="24" width="7" style="1" customWidth="1"/>
    <col min="25" max="25" width="4.85546875" style="1" customWidth="1"/>
    <col min="26" max="26" width="7.42578125" style="1" customWidth="1"/>
    <col min="27" max="27" width="3.85546875" style="1" bestFit="1" customWidth="1"/>
    <col min="28" max="28" width="5.85546875" style="1" customWidth="1"/>
    <col min="29" max="29" width="3.7109375" style="1" customWidth="1"/>
    <col min="30" max="30" width="5" style="1" customWidth="1"/>
    <col min="31" max="31" width="3.85546875" style="1" bestFit="1" customWidth="1"/>
    <col min="32" max="32" width="4.28515625" style="1" customWidth="1"/>
    <col min="33" max="33" width="4.140625" style="1" customWidth="1"/>
    <col min="34" max="34" width="4.85546875" style="1" customWidth="1"/>
    <col min="35" max="35" width="4.42578125" style="2" customWidth="1"/>
    <col min="36" max="36" width="5.140625" style="1" bestFit="1" customWidth="1"/>
    <col min="37" max="37" width="4" style="1" bestFit="1" customWidth="1"/>
    <col min="38" max="38" width="4.42578125" style="1" customWidth="1"/>
    <col min="39" max="39" width="4.42578125" style="2" customWidth="1"/>
    <col min="40" max="40" width="5.140625" style="40" customWidth="1"/>
    <col min="41" max="41" width="4.42578125" style="40" customWidth="1"/>
    <col min="42" max="42" width="6.42578125" style="1" customWidth="1"/>
    <col min="43" max="43" width="4" style="1" bestFit="1" customWidth="1"/>
    <col min="44" max="44" width="4.42578125" style="1" customWidth="1"/>
    <col min="45" max="45" width="4.42578125" style="2" customWidth="1"/>
    <col min="46" max="46" width="5.140625" style="1" bestFit="1" customWidth="1"/>
    <col min="47" max="47" width="4" style="1" bestFit="1" customWidth="1"/>
    <col min="48" max="48" width="6.140625" style="29" customWidth="1"/>
    <col min="49" max="49" width="4.42578125" style="30" customWidth="1"/>
    <col min="50" max="50" width="6.140625" style="29" customWidth="1"/>
    <col min="51" max="51" width="4.42578125" style="30" customWidth="1"/>
    <col min="52" max="52" width="5.28515625" style="25" customWidth="1"/>
    <col min="53" max="53" width="4.42578125" style="26" customWidth="1"/>
    <col min="54" max="55" width="4" style="25" bestFit="1" customWidth="1"/>
    <col min="56" max="56" width="5.140625" style="29" customWidth="1"/>
    <col min="57" max="57" width="4.42578125" style="30" customWidth="1"/>
    <col min="58" max="58" width="7.140625" style="29" customWidth="1"/>
    <col min="59" max="59" width="4" style="29" bestFit="1" customWidth="1"/>
    <col min="60" max="61" width="4.42578125" style="94" customWidth="1"/>
    <col min="62" max="62" width="6.140625" style="94" customWidth="1"/>
    <col min="63" max="63" width="4" style="94" bestFit="1" customWidth="1"/>
    <col min="64" max="65" width="4" style="94" customWidth="1"/>
    <col min="66" max="66" width="4.42578125" style="29" customWidth="1"/>
    <col min="67" max="67" width="4.42578125" style="30" customWidth="1"/>
    <col min="68" max="69" width="4" style="29" bestFit="1" customWidth="1"/>
    <col min="70" max="16384" width="9.140625" style="1"/>
  </cols>
  <sheetData>
    <row r="1" spans="1:69" s="117" customFormat="1" ht="53.25" customHeight="1">
      <c r="C1" s="107"/>
      <c r="H1" s="109"/>
      <c r="L1" s="103"/>
      <c r="N1" s="156" t="s">
        <v>54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18"/>
      <c r="BA1" s="118"/>
      <c r="BE1" s="118"/>
      <c r="BH1" s="116"/>
      <c r="BI1" s="116"/>
      <c r="BJ1" s="116"/>
      <c r="BK1" s="116"/>
      <c r="BL1" s="116"/>
      <c r="BM1" s="116"/>
      <c r="BO1" s="118"/>
    </row>
    <row r="2" spans="1:69" s="117" customFormat="1" ht="15.75">
      <c r="C2" s="107"/>
      <c r="H2" s="109"/>
      <c r="L2" s="103"/>
      <c r="N2" s="157" t="s">
        <v>20</v>
      </c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18"/>
      <c r="BA2" s="118"/>
      <c r="BE2" s="118"/>
      <c r="BH2" s="116"/>
      <c r="BI2" s="116"/>
      <c r="BJ2" s="116"/>
      <c r="BK2" s="116"/>
      <c r="BL2" s="116"/>
      <c r="BM2" s="116"/>
      <c r="BO2" s="118"/>
    </row>
    <row r="3" spans="1:69" s="117" customFormat="1">
      <c r="C3" s="107"/>
      <c r="H3" s="109"/>
      <c r="L3" s="103"/>
      <c r="N3" s="158" t="s">
        <v>11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18"/>
      <c r="BA3" s="118"/>
      <c r="BE3" s="118"/>
      <c r="BH3" s="116"/>
      <c r="BI3" s="116"/>
      <c r="BJ3" s="116"/>
      <c r="BK3" s="116"/>
      <c r="BL3" s="116"/>
      <c r="BM3" s="116"/>
      <c r="BO3" s="118"/>
    </row>
    <row r="4" spans="1:69">
      <c r="A4" s="152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0"/>
      <c r="L4" s="12"/>
      <c r="M4" s="10"/>
      <c r="O4" s="9"/>
      <c r="P4" s="36"/>
      <c r="Q4" s="36"/>
      <c r="R4" s="9"/>
      <c r="S4" s="9"/>
      <c r="T4" s="9"/>
      <c r="U4" s="9"/>
      <c r="V4" s="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L4" s="139"/>
      <c r="AM4" s="139"/>
      <c r="AN4" s="139"/>
      <c r="AO4" s="139"/>
      <c r="AP4" s="139"/>
      <c r="AQ4" s="139"/>
      <c r="AR4" s="139"/>
      <c r="AS4" s="139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G4" s="24"/>
      <c r="BH4" s="95"/>
      <c r="BI4" s="95"/>
      <c r="BJ4" s="95"/>
      <c r="BK4" s="95"/>
      <c r="BL4" s="95"/>
      <c r="BM4" s="95"/>
      <c r="BN4" s="24"/>
      <c r="BO4" s="24"/>
      <c r="BP4" s="24"/>
      <c r="BQ4" s="126" t="s">
        <v>111</v>
      </c>
    </row>
    <row r="5" spans="1:69" ht="15" customHeight="1">
      <c r="A5" s="151" t="s">
        <v>0</v>
      </c>
      <c r="B5" s="151" t="s">
        <v>1</v>
      </c>
      <c r="C5" s="153" t="s">
        <v>13</v>
      </c>
      <c r="D5" s="153"/>
      <c r="E5" s="153"/>
      <c r="F5" s="153"/>
      <c r="G5" s="153"/>
      <c r="H5" s="153"/>
      <c r="I5" s="153"/>
      <c r="J5" s="153"/>
      <c r="K5" s="167" t="s">
        <v>7</v>
      </c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154" t="s">
        <v>8</v>
      </c>
      <c r="W5" s="154"/>
      <c r="X5" s="154" t="s">
        <v>19</v>
      </c>
      <c r="Y5" s="154"/>
      <c r="Z5" s="153" t="s">
        <v>16</v>
      </c>
      <c r="AA5" s="153"/>
      <c r="AB5" s="153"/>
      <c r="AC5" s="153"/>
      <c r="AD5" s="153"/>
      <c r="AE5" s="153"/>
      <c r="AF5" s="153"/>
      <c r="AG5" s="153"/>
      <c r="AH5" s="162" t="s">
        <v>9</v>
      </c>
      <c r="AI5" s="162"/>
      <c r="AJ5" s="162" t="s">
        <v>123</v>
      </c>
      <c r="AK5" s="162"/>
      <c r="AL5" s="141" t="s">
        <v>82</v>
      </c>
      <c r="AM5" s="141"/>
      <c r="AN5" s="141" t="s">
        <v>39</v>
      </c>
      <c r="AO5" s="141"/>
      <c r="AP5" s="141" t="s">
        <v>104</v>
      </c>
      <c r="AQ5" s="141"/>
      <c r="AR5" s="141" t="s">
        <v>106</v>
      </c>
      <c r="AS5" s="141"/>
      <c r="AT5" s="141" t="s">
        <v>40</v>
      </c>
      <c r="AU5" s="141"/>
      <c r="AV5" s="142" t="s">
        <v>51</v>
      </c>
      <c r="AW5" s="142"/>
      <c r="AX5" s="187" t="s">
        <v>52</v>
      </c>
      <c r="AY5" s="187"/>
      <c r="AZ5" s="143" t="s">
        <v>41</v>
      </c>
      <c r="BA5" s="143"/>
      <c r="BB5" s="144" t="s">
        <v>42</v>
      </c>
      <c r="BC5" s="144"/>
      <c r="BD5" s="145" t="s">
        <v>45</v>
      </c>
      <c r="BE5" s="145"/>
      <c r="BF5" s="143" t="s">
        <v>46</v>
      </c>
      <c r="BG5" s="143"/>
      <c r="BH5" s="146" t="s">
        <v>105</v>
      </c>
      <c r="BI5" s="147"/>
      <c r="BJ5" s="147"/>
      <c r="BK5" s="147"/>
      <c r="BL5" s="147"/>
      <c r="BM5" s="148"/>
      <c r="BN5" s="141" t="s">
        <v>49</v>
      </c>
      <c r="BO5" s="141"/>
      <c r="BP5" s="141" t="s">
        <v>50</v>
      </c>
      <c r="BQ5" s="141"/>
    </row>
    <row r="6" spans="1:69" s="3" customFormat="1" ht="75.75" customHeight="1">
      <c r="A6" s="151"/>
      <c r="B6" s="151"/>
      <c r="C6" s="159" t="s">
        <v>5</v>
      </c>
      <c r="D6" s="159"/>
      <c r="E6" s="159" t="s">
        <v>4</v>
      </c>
      <c r="F6" s="159"/>
      <c r="G6" s="159" t="s">
        <v>6</v>
      </c>
      <c r="H6" s="159"/>
      <c r="I6" s="155" t="s">
        <v>14</v>
      </c>
      <c r="J6" s="155" t="s">
        <v>3</v>
      </c>
      <c r="K6" s="160" t="s">
        <v>28</v>
      </c>
      <c r="L6" s="164"/>
      <c r="M6" s="161"/>
      <c r="N6" s="159" t="s">
        <v>27</v>
      </c>
      <c r="O6" s="159"/>
      <c r="P6" s="160" t="s">
        <v>110</v>
      </c>
      <c r="Q6" s="161"/>
      <c r="R6" s="159" t="s">
        <v>122</v>
      </c>
      <c r="S6" s="159"/>
      <c r="T6" s="155" t="s">
        <v>14</v>
      </c>
      <c r="U6" s="155" t="s">
        <v>3</v>
      </c>
      <c r="V6" s="154"/>
      <c r="W6" s="154"/>
      <c r="X6" s="154"/>
      <c r="Y6" s="154"/>
      <c r="Z6" s="159" t="s">
        <v>15</v>
      </c>
      <c r="AA6" s="159"/>
      <c r="AB6" s="159" t="s">
        <v>17</v>
      </c>
      <c r="AC6" s="159"/>
      <c r="AD6" s="159" t="s">
        <v>18</v>
      </c>
      <c r="AE6" s="159"/>
      <c r="AF6" s="155" t="s">
        <v>14</v>
      </c>
      <c r="AG6" s="165" t="s">
        <v>3</v>
      </c>
      <c r="AH6" s="162"/>
      <c r="AI6" s="162"/>
      <c r="AJ6" s="162"/>
      <c r="AK6" s="162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42"/>
      <c r="AX6" s="187"/>
      <c r="AY6" s="187"/>
      <c r="AZ6" s="143"/>
      <c r="BA6" s="143"/>
      <c r="BB6" s="144"/>
      <c r="BC6" s="144"/>
      <c r="BD6" s="145"/>
      <c r="BE6" s="145"/>
      <c r="BF6" s="143"/>
      <c r="BG6" s="143"/>
      <c r="BH6" s="146" t="s">
        <v>47</v>
      </c>
      <c r="BI6" s="148"/>
      <c r="BJ6" s="149" t="s">
        <v>48</v>
      </c>
      <c r="BK6" s="150"/>
      <c r="BL6" s="151" t="s">
        <v>14</v>
      </c>
      <c r="BM6" s="151" t="s">
        <v>3</v>
      </c>
      <c r="BN6" s="141"/>
      <c r="BO6" s="141"/>
      <c r="BP6" s="141"/>
      <c r="BQ6" s="141"/>
    </row>
    <row r="7" spans="1:69" ht="65.25">
      <c r="A7" s="151"/>
      <c r="B7" s="151"/>
      <c r="C7" s="132" t="s">
        <v>2</v>
      </c>
      <c r="D7" s="133" t="s">
        <v>3</v>
      </c>
      <c r="E7" s="133" t="s">
        <v>2</v>
      </c>
      <c r="F7" s="133" t="s">
        <v>3</v>
      </c>
      <c r="G7" s="133" t="s">
        <v>2</v>
      </c>
      <c r="H7" s="134" t="s">
        <v>3</v>
      </c>
      <c r="I7" s="155"/>
      <c r="J7" s="155"/>
      <c r="K7" s="135" t="s">
        <v>2</v>
      </c>
      <c r="L7" s="136" t="s">
        <v>29</v>
      </c>
      <c r="M7" s="135" t="s">
        <v>3</v>
      </c>
      <c r="N7" s="135" t="s">
        <v>2</v>
      </c>
      <c r="O7" s="135" t="s">
        <v>3</v>
      </c>
      <c r="P7" s="135" t="s">
        <v>2</v>
      </c>
      <c r="Q7" s="135" t="s">
        <v>3</v>
      </c>
      <c r="R7" s="135" t="s">
        <v>2</v>
      </c>
      <c r="S7" s="135" t="s">
        <v>3</v>
      </c>
      <c r="T7" s="155"/>
      <c r="U7" s="155"/>
      <c r="V7" s="133" t="s">
        <v>2</v>
      </c>
      <c r="W7" s="133" t="s">
        <v>3</v>
      </c>
      <c r="X7" s="133" t="s">
        <v>2</v>
      </c>
      <c r="Y7" s="133" t="s">
        <v>3</v>
      </c>
      <c r="Z7" s="133" t="s">
        <v>2</v>
      </c>
      <c r="AA7" s="133" t="s">
        <v>3</v>
      </c>
      <c r="AB7" s="133" t="s">
        <v>2</v>
      </c>
      <c r="AC7" s="133" t="s">
        <v>3</v>
      </c>
      <c r="AD7" s="133" t="s">
        <v>2</v>
      </c>
      <c r="AE7" s="133" t="s">
        <v>3</v>
      </c>
      <c r="AF7" s="155"/>
      <c r="AG7" s="166"/>
      <c r="AH7" s="5" t="s">
        <v>2</v>
      </c>
      <c r="AI7" s="6" t="s">
        <v>3</v>
      </c>
      <c r="AJ7" s="5" t="s">
        <v>2</v>
      </c>
      <c r="AK7" s="5" t="s">
        <v>3</v>
      </c>
      <c r="AL7" s="5" t="s">
        <v>2</v>
      </c>
      <c r="AM7" s="6" t="s">
        <v>3</v>
      </c>
      <c r="AN7" s="43" t="s">
        <v>2</v>
      </c>
      <c r="AO7" s="44" t="s">
        <v>3</v>
      </c>
      <c r="AP7" s="5" t="s">
        <v>2</v>
      </c>
      <c r="AQ7" s="5" t="s">
        <v>3</v>
      </c>
      <c r="AR7" s="5" t="s">
        <v>2</v>
      </c>
      <c r="AS7" s="6" t="s">
        <v>3</v>
      </c>
      <c r="AT7" s="5" t="s">
        <v>2</v>
      </c>
      <c r="AU7" s="5" t="s">
        <v>3</v>
      </c>
      <c r="AV7" s="5" t="s">
        <v>2</v>
      </c>
      <c r="AW7" s="6" t="s">
        <v>3</v>
      </c>
      <c r="AX7" s="188" t="s">
        <v>2</v>
      </c>
      <c r="AY7" s="189" t="s">
        <v>3</v>
      </c>
      <c r="AZ7" s="5" t="s">
        <v>2</v>
      </c>
      <c r="BA7" s="6" t="s">
        <v>3</v>
      </c>
      <c r="BB7" s="5" t="s">
        <v>2</v>
      </c>
      <c r="BC7" s="5" t="s">
        <v>3</v>
      </c>
      <c r="BD7" s="5" t="s">
        <v>2</v>
      </c>
      <c r="BE7" s="6" t="s">
        <v>3</v>
      </c>
      <c r="BF7" s="5" t="s">
        <v>2</v>
      </c>
      <c r="BG7" s="5" t="s">
        <v>3</v>
      </c>
      <c r="BH7" s="97" t="s">
        <v>2</v>
      </c>
      <c r="BI7" s="98" t="s">
        <v>3</v>
      </c>
      <c r="BJ7" s="97" t="s">
        <v>2</v>
      </c>
      <c r="BK7" s="97" t="s">
        <v>3</v>
      </c>
      <c r="BL7" s="151"/>
      <c r="BM7" s="151"/>
      <c r="BN7" s="5" t="s">
        <v>2</v>
      </c>
      <c r="BO7" s="6" t="s">
        <v>3</v>
      </c>
      <c r="BP7" s="5" t="s">
        <v>14</v>
      </c>
      <c r="BQ7" s="5" t="s">
        <v>3</v>
      </c>
    </row>
    <row r="8" spans="1:69" ht="27.75" customHeight="1">
      <c r="A8" s="34">
        <v>1</v>
      </c>
      <c r="B8" s="37">
        <v>384</v>
      </c>
      <c r="C8" s="53">
        <v>0.11805555555555557</v>
      </c>
      <c r="D8" s="34">
        <v>1</v>
      </c>
      <c r="E8" s="123">
        <v>46</v>
      </c>
      <c r="F8" s="34">
        <v>1</v>
      </c>
      <c r="G8" s="34">
        <v>51</v>
      </c>
      <c r="H8" s="38" t="s">
        <v>21</v>
      </c>
      <c r="I8" s="38">
        <v>3</v>
      </c>
      <c r="J8" s="35">
        <v>1</v>
      </c>
      <c r="K8" s="47">
        <v>96</v>
      </c>
      <c r="L8" s="72" t="s">
        <v>93</v>
      </c>
      <c r="M8" s="47">
        <v>1</v>
      </c>
      <c r="N8" s="42">
        <v>41</v>
      </c>
      <c r="O8" s="42">
        <v>1</v>
      </c>
      <c r="P8" s="48" t="s">
        <v>55</v>
      </c>
      <c r="Q8" s="42">
        <v>1</v>
      </c>
      <c r="R8" s="129">
        <v>2.2999999999999998</v>
      </c>
      <c r="S8" s="49">
        <v>1</v>
      </c>
      <c r="T8" s="42">
        <f t="shared" ref="T8:T13" si="0">M8+O8+Q8+S8</f>
        <v>4</v>
      </c>
      <c r="U8" s="45">
        <v>1</v>
      </c>
      <c r="V8" s="42">
        <v>473</v>
      </c>
      <c r="W8" s="45">
        <v>1</v>
      </c>
      <c r="X8" s="48" t="s">
        <v>56</v>
      </c>
      <c r="Y8" s="45">
        <v>1</v>
      </c>
      <c r="Z8" s="54" t="s">
        <v>57</v>
      </c>
      <c r="AA8" s="42">
        <v>1</v>
      </c>
      <c r="AB8" s="127">
        <v>25.69</v>
      </c>
      <c r="AC8" s="49">
        <v>1</v>
      </c>
      <c r="AD8" s="218">
        <v>6.59</v>
      </c>
      <c r="AE8" s="104">
        <v>5</v>
      </c>
      <c r="AF8" s="42">
        <f t="shared" ref="AF8:AF13" si="1">AA8+AC8+AE8</f>
        <v>7</v>
      </c>
      <c r="AG8" s="120">
        <v>1</v>
      </c>
      <c r="AH8" s="42">
        <v>129</v>
      </c>
      <c r="AI8" s="46" t="s">
        <v>21</v>
      </c>
      <c r="AJ8" s="50">
        <v>239</v>
      </c>
      <c r="AK8" s="46" t="s">
        <v>21</v>
      </c>
      <c r="AL8" s="50" t="s">
        <v>58</v>
      </c>
      <c r="AM8" s="46" t="s">
        <v>22</v>
      </c>
      <c r="AN8" s="83">
        <v>196</v>
      </c>
      <c r="AO8" s="84">
        <v>4</v>
      </c>
      <c r="AP8" s="73">
        <v>1.3407407407407407E-3</v>
      </c>
      <c r="AQ8" s="86" t="s">
        <v>21</v>
      </c>
      <c r="AR8" s="128">
        <v>2.11</v>
      </c>
      <c r="AS8" s="121" t="s">
        <v>10</v>
      </c>
      <c r="AT8" s="87">
        <v>212</v>
      </c>
      <c r="AU8" s="88" t="s">
        <v>21</v>
      </c>
      <c r="AV8" s="87">
        <v>307</v>
      </c>
      <c r="AW8" s="88" t="s">
        <v>10</v>
      </c>
      <c r="AX8" s="190">
        <v>0.71</v>
      </c>
      <c r="AY8" s="191" t="s">
        <v>24</v>
      </c>
      <c r="AZ8" s="27">
        <v>285</v>
      </c>
      <c r="BA8" s="99" t="s">
        <v>21</v>
      </c>
      <c r="BB8" s="27">
        <v>82</v>
      </c>
      <c r="BC8" s="93" t="s">
        <v>21</v>
      </c>
      <c r="BD8" s="31">
        <v>151</v>
      </c>
      <c r="BE8" s="99" t="s">
        <v>10</v>
      </c>
      <c r="BF8" s="192">
        <v>5.7870370370370367E-3</v>
      </c>
      <c r="BG8" s="93" t="s">
        <v>21</v>
      </c>
      <c r="BH8" s="96">
        <v>64</v>
      </c>
      <c r="BI8" s="130" t="s">
        <v>22</v>
      </c>
      <c r="BJ8" s="138">
        <v>147.63999999999999</v>
      </c>
      <c r="BK8" s="130" t="s">
        <v>21</v>
      </c>
      <c r="BL8" s="108">
        <f t="shared" ref="BL8:BL13" si="2">BI8+BK8</f>
        <v>4</v>
      </c>
      <c r="BM8" s="121" t="s">
        <v>21</v>
      </c>
      <c r="BN8" s="31">
        <v>81</v>
      </c>
      <c r="BO8" s="121" t="s">
        <v>21</v>
      </c>
      <c r="BP8" s="108">
        <f t="shared" ref="BP8:BP13" si="3">J8+U8+W8+Y8+AG8+AI8+AK8+AM8+AO8+AQ8+AS8+AU8+AW8+BA8+BC8+BE8+BG8+BM8+BO8</f>
        <v>27</v>
      </c>
      <c r="BQ8" s="137" t="s">
        <v>21</v>
      </c>
    </row>
    <row r="9" spans="1:69" ht="27.75" customHeight="1">
      <c r="A9" s="34">
        <v>2</v>
      </c>
      <c r="B9" s="37">
        <v>377</v>
      </c>
      <c r="C9" s="53">
        <v>0.23124999999999998</v>
      </c>
      <c r="D9" s="34">
        <v>2</v>
      </c>
      <c r="E9" s="123">
        <v>37</v>
      </c>
      <c r="F9" s="34">
        <v>4</v>
      </c>
      <c r="G9" s="34">
        <v>36</v>
      </c>
      <c r="H9" s="38" t="s">
        <v>22</v>
      </c>
      <c r="I9" s="38">
        <v>9</v>
      </c>
      <c r="J9" s="35">
        <v>2</v>
      </c>
      <c r="K9" s="47">
        <v>88</v>
      </c>
      <c r="L9" s="52" t="s">
        <v>59</v>
      </c>
      <c r="M9" s="47">
        <v>2</v>
      </c>
      <c r="N9" s="42">
        <v>38</v>
      </c>
      <c r="O9" s="42">
        <v>2</v>
      </c>
      <c r="P9" s="48" t="s">
        <v>60</v>
      </c>
      <c r="Q9" s="42">
        <v>3</v>
      </c>
      <c r="R9" s="129">
        <v>3.3</v>
      </c>
      <c r="S9" s="49">
        <v>4</v>
      </c>
      <c r="T9" s="92">
        <f t="shared" si="0"/>
        <v>11</v>
      </c>
      <c r="U9" s="45">
        <v>3</v>
      </c>
      <c r="V9" s="42">
        <v>430</v>
      </c>
      <c r="W9" s="45">
        <v>3</v>
      </c>
      <c r="X9" s="48" t="s">
        <v>61</v>
      </c>
      <c r="Y9" s="45">
        <v>2</v>
      </c>
      <c r="Z9" s="54" t="s">
        <v>62</v>
      </c>
      <c r="AA9" s="42">
        <v>2</v>
      </c>
      <c r="AB9" s="127">
        <v>66.16</v>
      </c>
      <c r="AC9" s="49">
        <v>3</v>
      </c>
      <c r="AD9" s="218">
        <v>5.0199999999999996</v>
      </c>
      <c r="AE9" s="104">
        <v>3</v>
      </c>
      <c r="AF9" s="119">
        <f t="shared" si="1"/>
        <v>8</v>
      </c>
      <c r="AG9" s="120">
        <v>3</v>
      </c>
      <c r="AH9" s="42">
        <v>85</v>
      </c>
      <c r="AI9" s="46" t="s">
        <v>22</v>
      </c>
      <c r="AJ9" s="50">
        <v>169</v>
      </c>
      <c r="AK9" s="46" t="s">
        <v>22</v>
      </c>
      <c r="AL9" s="50" t="s">
        <v>63</v>
      </c>
      <c r="AM9" s="46" t="s">
        <v>10</v>
      </c>
      <c r="AN9" s="83">
        <v>219</v>
      </c>
      <c r="AO9" s="84">
        <v>1</v>
      </c>
      <c r="AP9" s="73">
        <v>1.4927083333333335E-3</v>
      </c>
      <c r="AQ9" s="86" t="s">
        <v>23</v>
      </c>
      <c r="AR9" s="128">
        <v>2.12</v>
      </c>
      <c r="AS9" s="121" t="s">
        <v>22</v>
      </c>
      <c r="AT9" s="87">
        <v>102</v>
      </c>
      <c r="AU9" s="88" t="s">
        <v>10</v>
      </c>
      <c r="AV9" s="87">
        <v>308</v>
      </c>
      <c r="AW9" s="88" t="s">
        <v>21</v>
      </c>
      <c r="AX9" s="190">
        <v>1.2</v>
      </c>
      <c r="AY9" s="191" t="s">
        <v>23</v>
      </c>
      <c r="AZ9" s="27">
        <v>233</v>
      </c>
      <c r="BA9" s="99" t="s">
        <v>22</v>
      </c>
      <c r="BB9" s="27">
        <v>53</v>
      </c>
      <c r="BC9" s="93" t="s">
        <v>22</v>
      </c>
      <c r="BD9" s="31">
        <v>157</v>
      </c>
      <c r="BE9" s="99" t="s">
        <v>21</v>
      </c>
      <c r="BF9" s="196">
        <v>1.7013888888888891E-2</v>
      </c>
      <c r="BG9" s="121" t="s">
        <v>23</v>
      </c>
      <c r="BH9" s="96">
        <v>67</v>
      </c>
      <c r="BI9" s="130" t="s">
        <v>120</v>
      </c>
      <c r="BJ9" s="138">
        <v>225.61</v>
      </c>
      <c r="BK9" s="130" t="s">
        <v>23</v>
      </c>
      <c r="BL9" s="108" t="s">
        <v>121</v>
      </c>
      <c r="BM9" s="121" t="s">
        <v>23</v>
      </c>
      <c r="BN9" s="31">
        <v>50</v>
      </c>
      <c r="BO9" s="121" t="s">
        <v>22</v>
      </c>
      <c r="BP9" s="108">
        <f t="shared" si="3"/>
        <v>50</v>
      </c>
      <c r="BQ9" s="137" t="s">
        <v>10</v>
      </c>
    </row>
    <row r="10" spans="1:69" ht="27.75" customHeight="1">
      <c r="A10" s="34">
        <v>6</v>
      </c>
      <c r="B10" s="37">
        <v>221</v>
      </c>
      <c r="C10" s="53">
        <v>0.32777777777777778</v>
      </c>
      <c r="D10" s="34">
        <v>4</v>
      </c>
      <c r="E10" s="123" t="s">
        <v>77</v>
      </c>
      <c r="F10" s="34">
        <v>2</v>
      </c>
      <c r="G10" s="34">
        <v>35</v>
      </c>
      <c r="H10" s="38" t="s">
        <v>23</v>
      </c>
      <c r="I10" s="38">
        <v>10</v>
      </c>
      <c r="J10" s="35">
        <v>4</v>
      </c>
      <c r="K10" s="47">
        <v>79</v>
      </c>
      <c r="L10" s="52" t="s">
        <v>78</v>
      </c>
      <c r="M10" s="47">
        <v>3</v>
      </c>
      <c r="N10" s="42">
        <v>34</v>
      </c>
      <c r="O10" s="42">
        <v>4</v>
      </c>
      <c r="P10" s="48" t="s">
        <v>79</v>
      </c>
      <c r="Q10" s="42">
        <v>2</v>
      </c>
      <c r="R10" s="129">
        <v>2.5099999999999998</v>
      </c>
      <c r="S10" s="49">
        <v>2</v>
      </c>
      <c r="T10" s="92">
        <f t="shared" si="0"/>
        <v>11</v>
      </c>
      <c r="U10" s="45">
        <v>2</v>
      </c>
      <c r="V10" s="42">
        <v>441</v>
      </c>
      <c r="W10" s="45">
        <v>2</v>
      </c>
      <c r="X10" s="48" t="s">
        <v>80</v>
      </c>
      <c r="Y10" s="45">
        <v>3</v>
      </c>
      <c r="Z10" s="54">
        <v>20</v>
      </c>
      <c r="AA10" s="42">
        <v>4</v>
      </c>
      <c r="AB10" s="127">
        <v>42.63</v>
      </c>
      <c r="AC10" s="49">
        <v>2</v>
      </c>
      <c r="AD10" s="218">
        <v>4.45</v>
      </c>
      <c r="AE10" s="104">
        <v>2</v>
      </c>
      <c r="AF10" s="119">
        <f t="shared" si="1"/>
        <v>8</v>
      </c>
      <c r="AG10" s="120">
        <v>2</v>
      </c>
      <c r="AH10" s="42">
        <v>127</v>
      </c>
      <c r="AI10" s="46" t="s">
        <v>10</v>
      </c>
      <c r="AJ10" s="50">
        <v>152</v>
      </c>
      <c r="AK10" s="46" t="s">
        <v>24</v>
      </c>
      <c r="AL10" s="50" t="s">
        <v>81</v>
      </c>
      <c r="AM10" s="46" t="s">
        <v>33</v>
      </c>
      <c r="AN10" s="83">
        <v>211</v>
      </c>
      <c r="AO10" s="120">
        <v>2</v>
      </c>
      <c r="AP10" s="73">
        <v>1.3543981481481482E-3</v>
      </c>
      <c r="AQ10" s="125" t="s">
        <v>10</v>
      </c>
      <c r="AR10" s="128">
        <v>2.23</v>
      </c>
      <c r="AS10" s="121" t="s">
        <v>24</v>
      </c>
      <c r="AT10" s="87">
        <v>90</v>
      </c>
      <c r="AU10" s="88" t="s">
        <v>22</v>
      </c>
      <c r="AV10" s="87">
        <v>183</v>
      </c>
      <c r="AW10" s="88" t="s">
        <v>22</v>
      </c>
      <c r="AX10" s="190">
        <v>2.67</v>
      </c>
      <c r="AY10" s="191" t="s">
        <v>21</v>
      </c>
      <c r="AZ10" s="27">
        <v>280</v>
      </c>
      <c r="BA10" s="99" t="s">
        <v>10</v>
      </c>
      <c r="BB10" s="27">
        <v>59</v>
      </c>
      <c r="BC10" s="93" t="s">
        <v>10</v>
      </c>
      <c r="BD10" s="31">
        <v>147</v>
      </c>
      <c r="BE10" s="99" t="s">
        <v>22</v>
      </c>
      <c r="BF10" s="193">
        <v>1.2175925925925927E-2</v>
      </c>
      <c r="BG10" s="121" t="s">
        <v>10</v>
      </c>
      <c r="BH10" s="96">
        <v>70</v>
      </c>
      <c r="BI10" s="130" t="s">
        <v>21</v>
      </c>
      <c r="BJ10" s="138">
        <v>208.38</v>
      </c>
      <c r="BK10" s="130" t="s">
        <v>22</v>
      </c>
      <c r="BL10" s="108">
        <f t="shared" si="2"/>
        <v>4</v>
      </c>
      <c r="BM10" s="121" t="s">
        <v>10</v>
      </c>
      <c r="BN10" s="31">
        <v>46</v>
      </c>
      <c r="BO10" s="121" t="s">
        <v>23</v>
      </c>
      <c r="BP10" s="108">
        <f t="shared" si="3"/>
        <v>56</v>
      </c>
      <c r="BQ10" s="137" t="s">
        <v>22</v>
      </c>
    </row>
    <row r="11" spans="1:69" ht="27.75" customHeight="1">
      <c r="A11" s="34">
        <v>4</v>
      </c>
      <c r="B11" s="37">
        <v>585</v>
      </c>
      <c r="C11" s="53">
        <v>0.51458333333333328</v>
      </c>
      <c r="D11" s="34">
        <v>6</v>
      </c>
      <c r="E11" s="123" t="s">
        <v>68</v>
      </c>
      <c r="F11" s="34">
        <v>3</v>
      </c>
      <c r="G11" s="34">
        <v>31</v>
      </c>
      <c r="H11" s="38" t="s">
        <v>24</v>
      </c>
      <c r="I11" s="38">
        <v>14</v>
      </c>
      <c r="J11" s="35">
        <v>5</v>
      </c>
      <c r="K11" s="47">
        <v>69</v>
      </c>
      <c r="L11" s="52" t="s">
        <v>69</v>
      </c>
      <c r="M11" s="47">
        <v>4</v>
      </c>
      <c r="N11" s="42">
        <v>29</v>
      </c>
      <c r="O11" s="42">
        <v>5</v>
      </c>
      <c r="P11" s="48" t="s">
        <v>70</v>
      </c>
      <c r="Q11" s="42">
        <v>4</v>
      </c>
      <c r="R11" s="129">
        <v>3.05</v>
      </c>
      <c r="S11" s="49">
        <v>3</v>
      </c>
      <c r="T11" s="92">
        <f t="shared" si="0"/>
        <v>16</v>
      </c>
      <c r="U11" s="45">
        <v>4</v>
      </c>
      <c r="V11" s="42">
        <v>423</v>
      </c>
      <c r="W11" s="45">
        <v>4</v>
      </c>
      <c r="X11" s="48" t="s">
        <v>71</v>
      </c>
      <c r="Y11" s="45">
        <v>5</v>
      </c>
      <c r="Z11" s="54">
        <v>23</v>
      </c>
      <c r="AA11" s="42">
        <v>3</v>
      </c>
      <c r="AB11" s="127">
        <v>124.37</v>
      </c>
      <c r="AC11" s="49">
        <v>6</v>
      </c>
      <c r="AD11" s="218">
        <v>5.37</v>
      </c>
      <c r="AE11" s="104">
        <v>4</v>
      </c>
      <c r="AF11" s="119">
        <f t="shared" si="1"/>
        <v>13</v>
      </c>
      <c r="AG11" s="120">
        <v>5</v>
      </c>
      <c r="AH11" s="42">
        <v>84</v>
      </c>
      <c r="AI11" s="46" t="s">
        <v>23</v>
      </c>
      <c r="AJ11" s="50">
        <v>154</v>
      </c>
      <c r="AK11" s="46" t="s">
        <v>23</v>
      </c>
      <c r="AL11" s="50" t="s">
        <v>72</v>
      </c>
      <c r="AM11" s="46" t="s">
        <v>21</v>
      </c>
      <c r="AN11" s="83">
        <v>200</v>
      </c>
      <c r="AO11" s="84">
        <v>3</v>
      </c>
      <c r="AP11" s="73">
        <v>1.386226851851852E-3</v>
      </c>
      <c r="AQ11" s="121" t="s">
        <v>22</v>
      </c>
      <c r="AR11" s="128">
        <v>2.2799999999999998</v>
      </c>
      <c r="AS11" s="121" t="s">
        <v>33</v>
      </c>
      <c r="AT11" s="87">
        <v>86</v>
      </c>
      <c r="AU11" s="88" t="s">
        <v>23</v>
      </c>
      <c r="AV11" s="87">
        <v>164</v>
      </c>
      <c r="AW11" s="88" t="s">
        <v>23</v>
      </c>
      <c r="AX11" s="190">
        <v>2</v>
      </c>
      <c r="AY11" s="191" t="s">
        <v>10</v>
      </c>
      <c r="AZ11" s="27">
        <v>187</v>
      </c>
      <c r="BA11" s="99" t="s">
        <v>24</v>
      </c>
      <c r="BB11" s="27">
        <v>32</v>
      </c>
      <c r="BC11" s="93" t="s">
        <v>33</v>
      </c>
      <c r="BD11" s="31">
        <v>104</v>
      </c>
      <c r="BE11" s="99" t="s">
        <v>23</v>
      </c>
      <c r="BF11" s="194">
        <v>1.7349537037037038E-2</v>
      </c>
      <c r="BG11" s="121" t="s">
        <v>22</v>
      </c>
      <c r="BH11" s="96">
        <v>67</v>
      </c>
      <c r="BI11" s="130" t="s">
        <v>120</v>
      </c>
      <c r="BJ11" s="138">
        <v>199.72</v>
      </c>
      <c r="BK11" s="130" t="s">
        <v>10</v>
      </c>
      <c r="BL11" s="108" t="s">
        <v>119</v>
      </c>
      <c r="BM11" s="121" t="s">
        <v>22</v>
      </c>
      <c r="BN11" s="31">
        <v>51</v>
      </c>
      <c r="BO11" s="121" t="s">
        <v>10</v>
      </c>
      <c r="BP11" s="108">
        <f t="shared" si="3"/>
        <v>75</v>
      </c>
      <c r="BQ11" s="137" t="s">
        <v>23</v>
      </c>
    </row>
    <row r="12" spans="1:69" ht="27.75" customHeight="1">
      <c r="A12" s="34">
        <v>3</v>
      </c>
      <c r="B12" s="37">
        <v>481</v>
      </c>
      <c r="C12" s="53">
        <v>0.29236111111111113</v>
      </c>
      <c r="D12" s="34">
        <v>3</v>
      </c>
      <c r="E12" s="123">
        <v>33</v>
      </c>
      <c r="F12" s="34">
        <v>5</v>
      </c>
      <c r="G12" s="34">
        <v>42</v>
      </c>
      <c r="H12" s="38" t="s">
        <v>10</v>
      </c>
      <c r="I12" s="38">
        <v>10</v>
      </c>
      <c r="J12" s="35">
        <v>3</v>
      </c>
      <c r="K12" s="47">
        <v>63</v>
      </c>
      <c r="L12" s="52" t="s">
        <v>64</v>
      </c>
      <c r="M12" s="47">
        <v>5</v>
      </c>
      <c r="N12" s="42">
        <v>36</v>
      </c>
      <c r="O12" s="42">
        <v>3</v>
      </c>
      <c r="P12" s="48" t="s">
        <v>65</v>
      </c>
      <c r="Q12" s="42">
        <v>6</v>
      </c>
      <c r="R12" s="129">
        <v>5.18</v>
      </c>
      <c r="S12" s="49">
        <v>6</v>
      </c>
      <c r="T12" s="92">
        <f t="shared" si="0"/>
        <v>20</v>
      </c>
      <c r="U12" s="45">
        <v>5</v>
      </c>
      <c r="V12" s="42">
        <v>279</v>
      </c>
      <c r="W12" s="45">
        <v>5</v>
      </c>
      <c r="X12" s="48" t="s">
        <v>66</v>
      </c>
      <c r="Y12" s="45">
        <v>4</v>
      </c>
      <c r="Z12" s="54">
        <v>11</v>
      </c>
      <c r="AA12" s="42">
        <v>6</v>
      </c>
      <c r="AB12" s="127">
        <v>91.52</v>
      </c>
      <c r="AC12" s="49">
        <v>4</v>
      </c>
      <c r="AD12" s="218">
        <v>4.1399999999999997</v>
      </c>
      <c r="AE12" s="104">
        <v>1</v>
      </c>
      <c r="AF12" s="119">
        <f t="shared" si="1"/>
        <v>11</v>
      </c>
      <c r="AG12" s="120">
        <v>4</v>
      </c>
      <c r="AH12" s="42">
        <v>76</v>
      </c>
      <c r="AI12" s="46" t="s">
        <v>24</v>
      </c>
      <c r="AJ12" s="50">
        <v>204</v>
      </c>
      <c r="AK12" s="46" t="s">
        <v>10</v>
      </c>
      <c r="AL12" s="50" t="s">
        <v>67</v>
      </c>
      <c r="AM12" s="46" t="s">
        <v>24</v>
      </c>
      <c r="AN12" s="83">
        <v>157</v>
      </c>
      <c r="AO12" s="85" t="s">
        <v>24</v>
      </c>
      <c r="AP12" s="73">
        <v>1.9232638888888886E-3</v>
      </c>
      <c r="AQ12" s="86" t="s">
        <v>33</v>
      </c>
      <c r="AR12" s="128">
        <v>2.06</v>
      </c>
      <c r="AS12" s="121" t="s">
        <v>21</v>
      </c>
      <c r="AT12" s="87">
        <v>51</v>
      </c>
      <c r="AU12" s="88" t="s">
        <v>33</v>
      </c>
      <c r="AV12" s="87">
        <v>51</v>
      </c>
      <c r="AW12" s="88" t="s">
        <v>33</v>
      </c>
      <c r="AX12" s="190">
        <v>0</v>
      </c>
      <c r="AY12" s="191" t="s">
        <v>33</v>
      </c>
      <c r="AZ12" s="27">
        <v>184</v>
      </c>
      <c r="BA12" s="99" t="s">
        <v>33</v>
      </c>
      <c r="BB12" s="27">
        <v>49</v>
      </c>
      <c r="BC12" s="93" t="s">
        <v>24</v>
      </c>
      <c r="BD12" s="31">
        <v>90</v>
      </c>
      <c r="BE12" s="99" t="s">
        <v>24</v>
      </c>
      <c r="BF12" s="197">
        <v>3.6631944444444446E-2</v>
      </c>
      <c r="BG12" s="93" t="s">
        <v>33</v>
      </c>
      <c r="BH12" s="96">
        <v>62</v>
      </c>
      <c r="BI12" s="130" t="s">
        <v>23</v>
      </c>
      <c r="BJ12" s="138">
        <v>270.89</v>
      </c>
      <c r="BK12" s="130" t="s">
        <v>33</v>
      </c>
      <c r="BL12" s="108">
        <f t="shared" si="2"/>
        <v>10</v>
      </c>
      <c r="BM12" s="121" t="s">
        <v>33</v>
      </c>
      <c r="BN12" s="31">
        <v>38</v>
      </c>
      <c r="BO12" s="121" t="s">
        <v>24</v>
      </c>
      <c r="BP12" s="108">
        <f t="shared" si="3"/>
        <v>90</v>
      </c>
      <c r="BQ12" s="137" t="s">
        <v>24</v>
      </c>
    </row>
    <row r="13" spans="1:69" ht="27.75" customHeight="1">
      <c r="A13" s="34">
        <v>5</v>
      </c>
      <c r="B13" s="37">
        <v>269</v>
      </c>
      <c r="C13" s="53">
        <v>0.47291666666666665</v>
      </c>
      <c r="D13" s="34">
        <v>5</v>
      </c>
      <c r="E13" s="123">
        <v>32</v>
      </c>
      <c r="F13" s="34">
        <v>6</v>
      </c>
      <c r="G13" s="34">
        <v>18</v>
      </c>
      <c r="H13" s="38" t="s">
        <v>33</v>
      </c>
      <c r="I13" s="38">
        <v>17</v>
      </c>
      <c r="J13" s="35">
        <v>6</v>
      </c>
      <c r="K13" s="47">
        <v>42</v>
      </c>
      <c r="L13" s="52" t="s">
        <v>73</v>
      </c>
      <c r="M13" s="47">
        <v>6</v>
      </c>
      <c r="N13" s="42">
        <v>24</v>
      </c>
      <c r="O13" s="42">
        <v>6</v>
      </c>
      <c r="P13" s="48" t="s">
        <v>74</v>
      </c>
      <c r="Q13" s="42">
        <v>5</v>
      </c>
      <c r="R13" s="129">
        <v>3.55</v>
      </c>
      <c r="S13" s="49">
        <v>5</v>
      </c>
      <c r="T13" s="92">
        <f t="shared" si="0"/>
        <v>22</v>
      </c>
      <c r="U13" s="45">
        <v>6</v>
      </c>
      <c r="V13" s="42">
        <v>250</v>
      </c>
      <c r="W13" s="45">
        <v>6</v>
      </c>
      <c r="X13" s="48" t="s">
        <v>75</v>
      </c>
      <c r="Y13" s="45">
        <v>6</v>
      </c>
      <c r="Z13" s="54">
        <v>15</v>
      </c>
      <c r="AA13" s="42">
        <v>5</v>
      </c>
      <c r="AB13" s="127">
        <v>100.03</v>
      </c>
      <c r="AC13" s="49">
        <v>5</v>
      </c>
      <c r="AD13" s="218">
        <v>7.3</v>
      </c>
      <c r="AE13" s="104">
        <v>6</v>
      </c>
      <c r="AF13" s="119">
        <f t="shared" si="1"/>
        <v>16</v>
      </c>
      <c r="AG13" s="120">
        <v>6</v>
      </c>
      <c r="AH13" s="42">
        <v>50</v>
      </c>
      <c r="AI13" s="46" t="s">
        <v>33</v>
      </c>
      <c r="AJ13" s="50">
        <v>96</v>
      </c>
      <c r="AK13" s="46" t="s">
        <v>33</v>
      </c>
      <c r="AL13" s="50" t="s">
        <v>76</v>
      </c>
      <c r="AM13" s="46" t="s">
        <v>23</v>
      </c>
      <c r="AN13" s="83">
        <v>126</v>
      </c>
      <c r="AO13" s="121" t="s">
        <v>33</v>
      </c>
      <c r="AP13" s="73">
        <v>1.5351851851851852E-3</v>
      </c>
      <c r="AQ13" s="121" t="s">
        <v>24</v>
      </c>
      <c r="AR13" s="128">
        <v>2.1800000000000002</v>
      </c>
      <c r="AS13" s="121" t="s">
        <v>23</v>
      </c>
      <c r="AT13" s="87">
        <v>56</v>
      </c>
      <c r="AU13" s="88" t="s">
        <v>24</v>
      </c>
      <c r="AV13" s="87">
        <v>106</v>
      </c>
      <c r="AW13" s="88" t="s">
        <v>24</v>
      </c>
      <c r="AX13" s="190">
        <v>1.25</v>
      </c>
      <c r="AY13" s="191" t="s">
        <v>22</v>
      </c>
      <c r="AZ13" s="27">
        <v>190</v>
      </c>
      <c r="BA13" s="99" t="s">
        <v>23</v>
      </c>
      <c r="BB13" s="27">
        <v>50</v>
      </c>
      <c r="BC13" s="93" t="s">
        <v>23</v>
      </c>
      <c r="BD13" s="31">
        <v>59</v>
      </c>
      <c r="BE13" s="99" t="s">
        <v>33</v>
      </c>
      <c r="BF13" s="195">
        <v>2.0613425925925927E-2</v>
      </c>
      <c r="BG13" s="93" t="s">
        <v>24</v>
      </c>
      <c r="BH13" s="96">
        <v>53</v>
      </c>
      <c r="BI13" s="130" t="s">
        <v>24</v>
      </c>
      <c r="BJ13" s="138">
        <v>259.20999999999998</v>
      </c>
      <c r="BK13" s="130" t="s">
        <v>24</v>
      </c>
      <c r="BL13" s="108">
        <f t="shared" si="2"/>
        <v>10</v>
      </c>
      <c r="BM13" s="121" t="s">
        <v>24</v>
      </c>
      <c r="BN13" s="31">
        <v>36</v>
      </c>
      <c r="BO13" s="121" t="s">
        <v>33</v>
      </c>
      <c r="BP13" s="108">
        <f t="shared" si="3"/>
        <v>101</v>
      </c>
      <c r="BQ13" s="137" t="s">
        <v>33</v>
      </c>
    </row>
    <row r="14" spans="1:69">
      <c r="AK14" s="8"/>
      <c r="AQ14" s="8"/>
      <c r="AU14" s="8"/>
      <c r="BC14" s="28"/>
      <c r="BG14" s="32"/>
      <c r="BH14" s="95"/>
      <c r="BI14" s="95"/>
      <c r="BJ14" s="95"/>
      <c r="BK14" s="95"/>
      <c r="BL14" s="95"/>
      <c r="BM14" s="95"/>
      <c r="BQ14" s="32"/>
    </row>
    <row r="15" spans="1:69">
      <c r="A15" s="163" t="s">
        <v>38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</row>
    <row r="16" spans="1:69" ht="26.25" customHeight="1">
      <c r="A16" s="163" t="s">
        <v>109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</row>
    <row r="17" spans="60:65">
      <c r="BH17" s="95"/>
      <c r="BI17" s="95"/>
      <c r="BJ17" s="95"/>
      <c r="BK17" s="95"/>
      <c r="BL17" s="95"/>
      <c r="BM17" s="95"/>
    </row>
    <row r="18" spans="60:65">
      <c r="BH18" s="95"/>
      <c r="BI18" s="95"/>
      <c r="BJ18" s="95"/>
      <c r="BK18" s="95"/>
      <c r="BL18" s="95"/>
      <c r="BM18" s="95"/>
    </row>
  </sheetData>
  <autoFilter ref="A7:BQ7">
    <filterColumn colId="59"/>
    <filterColumn colId="60"/>
    <filterColumn colId="61"/>
    <filterColumn colId="62"/>
    <filterColumn colId="63"/>
    <filterColumn colId="64"/>
    <sortState ref="A10:BQ13">
      <sortCondition ref="BQ7"/>
    </sortState>
  </autoFilter>
  <sortState ref="A8:AU14">
    <sortCondition ref="B8:B14"/>
  </sortState>
  <mergeCells count="49">
    <mergeCell ref="A15:BQ15"/>
    <mergeCell ref="A16:BQ16"/>
    <mergeCell ref="R6:S6"/>
    <mergeCell ref="N6:O6"/>
    <mergeCell ref="K6:M6"/>
    <mergeCell ref="AN5:AO6"/>
    <mergeCell ref="AP5:AQ6"/>
    <mergeCell ref="AJ5:AK6"/>
    <mergeCell ref="AB6:AC6"/>
    <mergeCell ref="E6:F6"/>
    <mergeCell ref="G6:H6"/>
    <mergeCell ref="AG6:AG7"/>
    <mergeCell ref="K5:U5"/>
    <mergeCell ref="A5:A7"/>
    <mergeCell ref="B5:B7"/>
    <mergeCell ref="I6:I7"/>
    <mergeCell ref="AT5:AU6"/>
    <mergeCell ref="AL5:AM6"/>
    <mergeCell ref="AR5:AS6"/>
    <mergeCell ref="N1:AX1"/>
    <mergeCell ref="N2:AX2"/>
    <mergeCell ref="N3:AX3"/>
    <mergeCell ref="P6:Q6"/>
    <mergeCell ref="AH5:AI6"/>
    <mergeCell ref="Z6:AA6"/>
    <mergeCell ref="AD6:AE6"/>
    <mergeCell ref="AF6:AF7"/>
    <mergeCell ref="A4:J4"/>
    <mergeCell ref="Z5:AG5"/>
    <mergeCell ref="C5:J5"/>
    <mergeCell ref="V5:W6"/>
    <mergeCell ref="X5:Y6"/>
    <mergeCell ref="T6:T7"/>
    <mergeCell ref="U6:U7"/>
    <mergeCell ref="J6:J7"/>
    <mergeCell ref="C6:D6"/>
    <mergeCell ref="BN5:BO6"/>
    <mergeCell ref="BP5:BQ6"/>
    <mergeCell ref="AX5:AY6"/>
    <mergeCell ref="AV5:AW6"/>
    <mergeCell ref="AZ5:BA6"/>
    <mergeCell ref="BB5:BC6"/>
    <mergeCell ref="BD5:BE6"/>
    <mergeCell ref="BF5:BG6"/>
    <mergeCell ref="BH5:BM5"/>
    <mergeCell ref="BH6:BI6"/>
    <mergeCell ref="BJ6:BK6"/>
    <mergeCell ref="BL6:BL7"/>
    <mergeCell ref="BM6:BM7"/>
  </mergeCells>
  <phoneticPr fontId="2" type="noConversion"/>
  <pageMargins left="0.11811023622047245" right="0.11811023622047245" top="0.43307086614173229" bottom="0.27559055118110237" header="0.31496062992125984" footer="0.31496062992125984"/>
  <pageSetup paperSize="9" scale="4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1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BT1"/>
    </sheetView>
  </sheetViews>
  <sheetFormatPr defaultRowHeight="15"/>
  <cols>
    <col min="1" max="1" width="4" style="1" hidden="1" customWidth="1"/>
    <col min="2" max="2" width="9.85546875" style="1" customWidth="1"/>
    <col min="3" max="3" width="7" style="1" bestFit="1" customWidth="1"/>
    <col min="4" max="7" width="4" style="1" bestFit="1" customWidth="1"/>
    <col min="8" max="8" width="3.7109375" style="1" bestFit="1" customWidth="1"/>
    <col min="9" max="9" width="5.5703125" style="1" customWidth="1"/>
    <col min="10" max="10" width="4" style="1" bestFit="1" customWidth="1"/>
    <col min="11" max="16" width="4.42578125" style="1" customWidth="1"/>
    <col min="17" max="17" width="5" style="1" bestFit="1" customWidth="1"/>
    <col min="18" max="18" width="5.42578125" style="1" customWidth="1"/>
    <col min="19" max="19" width="5.7109375" style="1" customWidth="1"/>
    <col min="20" max="20" width="4" style="1" bestFit="1" customWidth="1"/>
    <col min="21" max="21" width="6.140625" style="1" bestFit="1" customWidth="1"/>
    <col min="22" max="22" width="4" style="1" bestFit="1" customWidth="1"/>
    <col min="23" max="24" width="6.28515625" style="1" customWidth="1"/>
    <col min="25" max="25" width="7.42578125" style="1" customWidth="1"/>
    <col min="26" max="26" width="4" style="1" bestFit="1" customWidth="1"/>
    <col min="27" max="27" width="6.7109375" style="1" customWidth="1"/>
    <col min="28" max="28" width="3.7109375" style="1" customWidth="1"/>
    <col min="29" max="29" width="5.28515625" style="55" customWidth="1"/>
    <col min="30" max="30" width="3.7109375" style="55" customWidth="1"/>
    <col min="31" max="31" width="4.85546875" style="1" customWidth="1"/>
    <col min="32" max="32" width="4" style="1" bestFit="1" customWidth="1"/>
    <col min="33" max="33" width="4.28515625" style="1" customWidth="1"/>
    <col min="34" max="34" width="4.140625" style="1" customWidth="1"/>
    <col min="35" max="35" width="6.140625" style="39" customWidth="1"/>
    <col min="36" max="36" width="4.140625" style="39" customWidth="1"/>
    <col min="37" max="38" width="4.42578125" style="1" customWidth="1"/>
    <col min="39" max="39" width="5.140625" style="1" bestFit="1" customWidth="1"/>
    <col min="40" max="40" width="4" style="2" bestFit="1" customWidth="1"/>
    <col min="41" max="42" width="4.42578125" style="1" customWidth="1"/>
    <col min="43" max="43" width="4.42578125" style="25" customWidth="1"/>
    <col min="44" max="44" width="4.42578125" style="26" customWidth="1"/>
    <col min="45" max="45" width="7.28515625" style="25" bestFit="1" customWidth="1"/>
    <col min="46" max="46" width="4" style="25" bestFit="1" customWidth="1"/>
    <col min="47" max="47" width="6" style="25" customWidth="1"/>
    <col min="48" max="48" width="4.42578125" style="26" customWidth="1"/>
    <col min="49" max="49" width="5.140625" style="25" bestFit="1" customWidth="1"/>
    <col min="50" max="50" width="4" style="25" bestFit="1" customWidth="1"/>
    <col min="51" max="52" width="4.42578125" style="1" customWidth="1"/>
    <col min="53" max="53" width="6.5703125" style="1" customWidth="1"/>
    <col min="54" max="56" width="4.42578125" style="1" customWidth="1"/>
    <col min="57" max="57" width="4.140625" style="1" bestFit="1" customWidth="1"/>
    <col min="58" max="58" width="4" style="1" bestFit="1" customWidth="1"/>
    <col min="59" max="60" width="4.42578125" style="1" customWidth="1"/>
    <col min="61" max="61" width="6.85546875" style="1" customWidth="1"/>
    <col min="62" max="62" width="4" style="1" bestFit="1" customWidth="1"/>
    <col min="63" max="64" width="4.42578125" style="94" customWidth="1"/>
    <col min="65" max="65" width="8" style="94" customWidth="1"/>
    <col min="66" max="66" width="4" style="94" bestFit="1" customWidth="1"/>
    <col min="67" max="68" width="4" style="94" customWidth="1"/>
    <col min="69" max="70" width="4.42578125" style="1" customWidth="1"/>
    <col min="71" max="71" width="6.5703125" style="1" customWidth="1"/>
    <col min="72" max="72" width="4" style="1" bestFit="1" customWidth="1"/>
    <col min="73" max="16384" width="9.140625" style="1"/>
  </cols>
  <sheetData>
    <row r="1" spans="1:72" s="117" customFormat="1" ht="53.25" customHeight="1">
      <c r="A1" s="156" t="s">
        <v>113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</row>
    <row r="2" spans="1:72" s="117" customFormat="1" ht="15.75">
      <c r="C2" s="107"/>
      <c r="H2" s="109"/>
      <c r="L2" s="103"/>
      <c r="N2" s="157" t="s">
        <v>20</v>
      </c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18"/>
      <c r="BA2" s="118"/>
      <c r="BE2" s="118"/>
      <c r="BH2" s="116"/>
      <c r="BI2" s="116"/>
      <c r="BJ2" s="116"/>
      <c r="BK2" s="116"/>
      <c r="BL2" s="116"/>
      <c r="BM2" s="116"/>
      <c r="BO2" s="118"/>
    </row>
    <row r="3" spans="1:72" s="117" customFormat="1">
      <c r="C3" s="107"/>
      <c r="H3" s="109"/>
      <c r="L3" s="103"/>
      <c r="N3" s="158" t="s">
        <v>11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18"/>
      <c r="BA3" s="118"/>
      <c r="BE3" s="118"/>
      <c r="BH3" s="116"/>
      <c r="BI3" s="116"/>
      <c r="BJ3" s="116"/>
      <c r="BK3" s="116"/>
      <c r="BL3" s="116"/>
      <c r="BM3" s="116"/>
      <c r="BO3" s="118"/>
    </row>
    <row r="4" spans="1:72" s="117" customFormat="1">
      <c r="A4" s="152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01"/>
      <c r="L4" s="102"/>
      <c r="M4" s="101"/>
      <c r="O4" s="100"/>
      <c r="P4" s="100"/>
      <c r="Q4" s="100"/>
      <c r="R4" s="100"/>
      <c r="S4" s="100"/>
      <c r="T4" s="100"/>
      <c r="U4" s="100"/>
      <c r="V4" s="100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L4" s="139"/>
      <c r="AM4" s="139"/>
      <c r="AN4" s="139"/>
      <c r="AO4" s="139"/>
      <c r="AP4" s="139"/>
      <c r="AQ4" s="139"/>
      <c r="AR4" s="139"/>
      <c r="AS4" s="139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G4" s="24"/>
      <c r="BN4" s="24"/>
      <c r="BO4" s="24"/>
      <c r="BP4" s="24"/>
      <c r="BT4" s="126" t="s">
        <v>111</v>
      </c>
    </row>
    <row r="5" spans="1:72" s="39" customFormat="1" ht="15" customHeight="1">
      <c r="A5" s="151" t="s">
        <v>0</v>
      </c>
      <c r="B5" s="151" t="s">
        <v>1</v>
      </c>
      <c r="C5" s="153" t="s">
        <v>13</v>
      </c>
      <c r="D5" s="153"/>
      <c r="E5" s="153"/>
      <c r="F5" s="153"/>
      <c r="G5" s="153"/>
      <c r="H5" s="153"/>
      <c r="I5" s="153"/>
      <c r="J5" s="153"/>
      <c r="K5" s="167" t="s">
        <v>7</v>
      </c>
      <c r="L5" s="168"/>
      <c r="M5" s="168"/>
      <c r="N5" s="168"/>
      <c r="O5" s="168"/>
      <c r="P5" s="168"/>
      <c r="Q5" s="168"/>
      <c r="R5" s="168"/>
      <c r="S5" s="168"/>
      <c r="T5" s="169"/>
      <c r="U5" s="154" t="s">
        <v>8</v>
      </c>
      <c r="V5" s="154"/>
      <c r="W5" s="154" t="s">
        <v>19</v>
      </c>
      <c r="X5" s="154"/>
      <c r="Y5" s="153" t="s">
        <v>16</v>
      </c>
      <c r="Z5" s="153"/>
      <c r="AA5" s="153"/>
      <c r="AB5" s="153"/>
      <c r="AC5" s="153"/>
      <c r="AD5" s="153"/>
      <c r="AE5" s="153"/>
      <c r="AF5" s="153"/>
      <c r="AG5" s="153"/>
      <c r="AH5" s="153"/>
      <c r="AI5" s="174" t="s">
        <v>34</v>
      </c>
      <c r="AJ5" s="175"/>
      <c r="AK5" s="174" t="s">
        <v>9</v>
      </c>
      <c r="AL5" s="175"/>
      <c r="AM5" s="162" t="s">
        <v>123</v>
      </c>
      <c r="AN5" s="162"/>
      <c r="AO5" s="141" t="s">
        <v>82</v>
      </c>
      <c r="AP5" s="141"/>
      <c r="AQ5" s="141" t="s">
        <v>39</v>
      </c>
      <c r="AR5" s="141"/>
      <c r="AS5" s="141" t="s">
        <v>104</v>
      </c>
      <c r="AT5" s="141"/>
      <c r="AU5" s="141" t="s">
        <v>108</v>
      </c>
      <c r="AV5" s="141"/>
      <c r="AW5" s="141" t="s">
        <v>40</v>
      </c>
      <c r="AX5" s="141"/>
      <c r="AY5" s="142" t="s">
        <v>51</v>
      </c>
      <c r="AZ5" s="142"/>
      <c r="BA5" s="200" t="s">
        <v>52</v>
      </c>
      <c r="BB5" s="200"/>
      <c r="BC5" s="170" t="s">
        <v>41</v>
      </c>
      <c r="BD5" s="171"/>
      <c r="BE5" s="144" t="s">
        <v>42</v>
      </c>
      <c r="BF5" s="144"/>
      <c r="BG5" s="145" t="s">
        <v>45</v>
      </c>
      <c r="BH5" s="145"/>
      <c r="BI5" s="143" t="s">
        <v>46</v>
      </c>
      <c r="BJ5" s="143"/>
      <c r="BK5" s="146" t="s">
        <v>105</v>
      </c>
      <c r="BL5" s="147"/>
      <c r="BM5" s="147"/>
      <c r="BN5" s="147"/>
      <c r="BO5" s="147"/>
      <c r="BP5" s="148"/>
      <c r="BQ5" s="141" t="s">
        <v>49</v>
      </c>
      <c r="BR5" s="141"/>
      <c r="BS5" s="141" t="s">
        <v>50</v>
      </c>
      <c r="BT5" s="141"/>
    </row>
    <row r="6" spans="1:72" s="41" customFormat="1" ht="75.75" customHeight="1">
      <c r="A6" s="151"/>
      <c r="B6" s="151"/>
      <c r="C6" s="159" t="s">
        <v>5</v>
      </c>
      <c r="D6" s="159"/>
      <c r="E6" s="159" t="s">
        <v>4</v>
      </c>
      <c r="F6" s="159"/>
      <c r="G6" s="159" t="s">
        <v>6</v>
      </c>
      <c r="H6" s="159"/>
      <c r="I6" s="155" t="s">
        <v>14</v>
      </c>
      <c r="J6" s="155" t="s">
        <v>3</v>
      </c>
      <c r="K6" s="160" t="s">
        <v>28</v>
      </c>
      <c r="L6" s="161"/>
      <c r="M6" s="159" t="s">
        <v>27</v>
      </c>
      <c r="N6" s="159"/>
      <c r="O6" s="160" t="s">
        <v>110</v>
      </c>
      <c r="P6" s="161"/>
      <c r="Q6" s="159" t="s">
        <v>122</v>
      </c>
      <c r="R6" s="159"/>
      <c r="S6" s="155" t="s">
        <v>14</v>
      </c>
      <c r="T6" s="155" t="s">
        <v>3</v>
      </c>
      <c r="U6" s="154"/>
      <c r="V6" s="154"/>
      <c r="W6" s="154"/>
      <c r="X6" s="154"/>
      <c r="Y6" s="159" t="s">
        <v>15</v>
      </c>
      <c r="Z6" s="159"/>
      <c r="AA6" s="159" t="s">
        <v>17</v>
      </c>
      <c r="AB6" s="159"/>
      <c r="AC6" s="159" t="s">
        <v>26</v>
      </c>
      <c r="AD6" s="159"/>
      <c r="AE6" s="159" t="s">
        <v>18</v>
      </c>
      <c r="AF6" s="159"/>
      <c r="AG6" s="155" t="s">
        <v>14</v>
      </c>
      <c r="AH6" s="165" t="s">
        <v>3</v>
      </c>
      <c r="AI6" s="176"/>
      <c r="AJ6" s="177"/>
      <c r="AK6" s="176"/>
      <c r="AL6" s="177"/>
      <c r="AM6" s="162"/>
      <c r="AN6" s="162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142"/>
      <c r="BA6" s="200"/>
      <c r="BB6" s="200"/>
      <c r="BC6" s="172"/>
      <c r="BD6" s="173"/>
      <c r="BE6" s="144"/>
      <c r="BF6" s="144"/>
      <c r="BG6" s="145"/>
      <c r="BH6" s="145"/>
      <c r="BI6" s="143"/>
      <c r="BJ6" s="143"/>
      <c r="BK6" s="146" t="s">
        <v>47</v>
      </c>
      <c r="BL6" s="148"/>
      <c r="BM6" s="149" t="s">
        <v>48</v>
      </c>
      <c r="BN6" s="150"/>
      <c r="BO6" s="151" t="s">
        <v>14</v>
      </c>
      <c r="BP6" s="151" t="s">
        <v>3</v>
      </c>
      <c r="BQ6" s="141"/>
      <c r="BR6" s="141"/>
      <c r="BS6" s="141"/>
      <c r="BT6" s="141"/>
    </row>
    <row r="7" spans="1:72" s="39" customFormat="1" ht="64.5">
      <c r="A7" s="151"/>
      <c r="B7" s="151"/>
      <c r="C7" s="132" t="s">
        <v>2</v>
      </c>
      <c r="D7" s="133" t="s">
        <v>3</v>
      </c>
      <c r="E7" s="133" t="s">
        <v>2</v>
      </c>
      <c r="F7" s="133" t="s">
        <v>3</v>
      </c>
      <c r="G7" s="133" t="s">
        <v>2</v>
      </c>
      <c r="H7" s="134" t="s">
        <v>3</v>
      </c>
      <c r="I7" s="155"/>
      <c r="J7" s="155"/>
      <c r="K7" s="135" t="s">
        <v>2</v>
      </c>
      <c r="L7" s="135" t="s">
        <v>3</v>
      </c>
      <c r="M7" s="135" t="s">
        <v>2</v>
      </c>
      <c r="N7" s="135" t="s">
        <v>3</v>
      </c>
      <c r="O7" s="135" t="s">
        <v>2</v>
      </c>
      <c r="P7" s="135" t="s">
        <v>3</v>
      </c>
      <c r="Q7" s="135" t="s">
        <v>2</v>
      </c>
      <c r="R7" s="135" t="s">
        <v>3</v>
      </c>
      <c r="S7" s="155"/>
      <c r="T7" s="155"/>
      <c r="U7" s="133" t="s">
        <v>2</v>
      </c>
      <c r="V7" s="133" t="s">
        <v>3</v>
      </c>
      <c r="W7" s="133" t="s">
        <v>2</v>
      </c>
      <c r="X7" s="133" t="s">
        <v>3</v>
      </c>
      <c r="Y7" s="133" t="s">
        <v>2</v>
      </c>
      <c r="Z7" s="133" t="s">
        <v>3</v>
      </c>
      <c r="AA7" s="133" t="s">
        <v>2</v>
      </c>
      <c r="AB7" s="133" t="s">
        <v>3</v>
      </c>
      <c r="AC7" s="133" t="s">
        <v>2</v>
      </c>
      <c r="AD7" s="133" t="s">
        <v>3</v>
      </c>
      <c r="AE7" s="133" t="s">
        <v>2</v>
      </c>
      <c r="AF7" s="133" t="s">
        <v>3</v>
      </c>
      <c r="AG7" s="155"/>
      <c r="AH7" s="166"/>
      <c r="AI7" s="133" t="s">
        <v>2</v>
      </c>
      <c r="AJ7" s="134" t="s">
        <v>3</v>
      </c>
      <c r="AK7" s="133" t="s">
        <v>2</v>
      </c>
      <c r="AL7" s="134" t="s">
        <v>3</v>
      </c>
      <c r="AM7" s="43" t="s">
        <v>2</v>
      </c>
      <c r="AN7" s="43" t="s">
        <v>3</v>
      </c>
      <c r="AO7" s="43" t="s">
        <v>2</v>
      </c>
      <c r="AP7" s="44" t="s">
        <v>3</v>
      </c>
      <c r="AQ7" s="43" t="s">
        <v>2</v>
      </c>
      <c r="AR7" s="44" t="s">
        <v>3</v>
      </c>
      <c r="AS7" s="43" t="s">
        <v>2</v>
      </c>
      <c r="AT7" s="43" t="s">
        <v>3</v>
      </c>
      <c r="AU7" s="43" t="s">
        <v>2</v>
      </c>
      <c r="AV7" s="44" t="s">
        <v>3</v>
      </c>
      <c r="AW7" s="43" t="s">
        <v>2</v>
      </c>
      <c r="AX7" s="43" t="s">
        <v>3</v>
      </c>
      <c r="AY7" s="43" t="s">
        <v>2</v>
      </c>
      <c r="AZ7" s="44" t="s">
        <v>3</v>
      </c>
      <c r="BA7" s="201" t="s">
        <v>2</v>
      </c>
      <c r="BB7" s="202" t="s">
        <v>3</v>
      </c>
      <c r="BC7" s="43" t="s">
        <v>2</v>
      </c>
      <c r="BD7" s="44" t="s">
        <v>3</v>
      </c>
      <c r="BE7" s="43" t="s">
        <v>2</v>
      </c>
      <c r="BF7" s="43" t="s">
        <v>3</v>
      </c>
      <c r="BG7" s="43" t="s">
        <v>2</v>
      </c>
      <c r="BH7" s="44" t="s">
        <v>3</v>
      </c>
      <c r="BI7" s="43" t="s">
        <v>2</v>
      </c>
      <c r="BJ7" s="43" t="s">
        <v>3</v>
      </c>
      <c r="BK7" s="97" t="s">
        <v>2</v>
      </c>
      <c r="BL7" s="98" t="s">
        <v>3</v>
      </c>
      <c r="BM7" s="97" t="s">
        <v>2</v>
      </c>
      <c r="BN7" s="97" t="s">
        <v>3</v>
      </c>
      <c r="BO7" s="151"/>
      <c r="BP7" s="151"/>
      <c r="BQ7" s="43" t="s">
        <v>2</v>
      </c>
      <c r="BR7" s="44" t="s">
        <v>3</v>
      </c>
      <c r="BS7" s="43" t="s">
        <v>14</v>
      </c>
      <c r="BT7" s="43" t="s">
        <v>3</v>
      </c>
    </row>
    <row r="8" spans="1:72" s="39" customFormat="1" ht="27.75" customHeight="1">
      <c r="A8" s="56">
        <v>7</v>
      </c>
      <c r="B8" s="122">
        <v>384</v>
      </c>
      <c r="C8" s="60">
        <v>3</v>
      </c>
      <c r="D8" s="56">
        <v>1</v>
      </c>
      <c r="E8" s="56">
        <v>68</v>
      </c>
      <c r="F8" s="56">
        <v>2</v>
      </c>
      <c r="G8" s="112">
        <v>40</v>
      </c>
      <c r="H8" s="61" t="s">
        <v>24</v>
      </c>
      <c r="I8" s="108">
        <v>8</v>
      </c>
      <c r="J8" s="120">
        <v>2</v>
      </c>
      <c r="K8" s="104">
        <v>91</v>
      </c>
      <c r="L8" s="56">
        <v>1</v>
      </c>
      <c r="M8" s="56">
        <v>40</v>
      </c>
      <c r="N8" s="56">
        <v>1</v>
      </c>
      <c r="O8" s="61" t="s">
        <v>89</v>
      </c>
      <c r="P8" s="56">
        <v>1</v>
      </c>
      <c r="Q8" s="128">
        <v>1.39</v>
      </c>
      <c r="R8" s="108" t="s">
        <v>21</v>
      </c>
      <c r="S8" s="59">
        <f t="shared" ref="S8:S13" si="0">L8+N8+P8+R8</f>
        <v>4</v>
      </c>
      <c r="T8" s="124">
        <v>1</v>
      </c>
      <c r="U8" s="56">
        <v>470</v>
      </c>
      <c r="V8" s="62">
        <v>3</v>
      </c>
      <c r="W8" s="56">
        <v>236.1</v>
      </c>
      <c r="X8" s="120">
        <v>1</v>
      </c>
      <c r="Y8" s="56">
        <v>50</v>
      </c>
      <c r="Z8" s="56">
        <v>3</v>
      </c>
      <c r="AA8" s="106">
        <v>19.47</v>
      </c>
      <c r="AB8" s="56">
        <v>1</v>
      </c>
      <c r="AC8" s="105">
        <v>1.45</v>
      </c>
      <c r="AD8" s="56">
        <v>1</v>
      </c>
      <c r="AE8" s="105">
        <v>2.23</v>
      </c>
      <c r="AF8" s="56">
        <v>1</v>
      </c>
      <c r="AG8" s="56">
        <f t="shared" ref="AG8:AG17" si="1">Z8+AB8+AD8+AF8</f>
        <v>6</v>
      </c>
      <c r="AH8" s="124">
        <v>1</v>
      </c>
      <c r="AI8" s="54">
        <v>354.3</v>
      </c>
      <c r="AJ8" s="71">
        <v>1</v>
      </c>
      <c r="AK8" s="67">
        <v>210</v>
      </c>
      <c r="AL8" s="121" t="s">
        <v>21</v>
      </c>
      <c r="AM8" s="67">
        <v>237</v>
      </c>
      <c r="AN8" s="121" t="s">
        <v>10</v>
      </c>
      <c r="AO8" s="67">
        <v>178</v>
      </c>
      <c r="AP8" s="121" t="s">
        <v>22</v>
      </c>
      <c r="AQ8" s="89">
        <v>215</v>
      </c>
      <c r="AR8" s="90">
        <v>7</v>
      </c>
      <c r="AS8" s="73">
        <v>1.709375E-3</v>
      </c>
      <c r="AT8" s="91" t="s">
        <v>22</v>
      </c>
      <c r="AU8" s="105">
        <v>1.54</v>
      </c>
      <c r="AV8" s="121" t="s">
        <v>21</v>
      </c>
      <c r="AW8" s="92">
        <v>245</v>
      </c>
      <c r="AX8" s="93" t="s">
        <v>21</v>
      </c>
      <c r="AY8" s="92">
        <v>424</v>
      </c>
      <c r="AZ8" s="93" t="s">
        <v>22</v>
      </c>
      <c r="BA8" s="203">
        <v>6.5</v>
      </c>
      <c r="BB8" s="204" t="s">
        <v>22</v>
      </c>
      <c r="BC8" s="42">
        <v>356</v>
      </c>
      <c r="BD8" s="99" t="s">
        <v>10</v>
      </c>
      <c r="BE8" s="42">
        <v>84</v>
      </c>
      <c r="BF8" s="93" t="s">
        <v>10</v>
      </c>
      <c r="BG8" s="42">
        <v>169</v>
      </c>
      <c r="BH8" s="99" t="s">
        <v>21</v>
      </c>
      <c r="BI8" s="198">
        <v>3.1365740740740737E-3</v>
      </c>
      <c r="BJ8" s="93" t="s">
        <v>21</v>
      </c>
      <c r="BK8" s="96">
        <v>77</v>
      </c>
      <c r="BL8" s="130" t="s">
        <v>22</v>
      </c>
      <c r="BM8" s="131">
        <v>117.93</v>
      </c>
      <c r="BN8" s="130" t="s">
        <v>21</v>
      </c>
      <c r="BO8" s="108">
        <f t="shared" ref="BO8:BO17" si="2">BN8+BL8</f>
        <v>4</v>
      </c>
      <c r="BP8" s="121" t="s">
        <v>10</v>
      </c>
      <c r="BQ8" s="42">
        <v>82</v>
      </c>
      <c r="BR8" s="121" t="s">
        <v>21</v>
      </c>
      <c r="BS8" s="108">
        <f>J8+T8+V8+X8+AH8+AJ8+AL8+AN8+AP8+AR8+AT8+AV8+AX8+AZ8+BD8+BF8+BH8+BJ8+BP8+BR8</f>
        <v>39</v>
      </c>
      <c r="BT8" s="137" t="s">
        <v>21</v>
      </c>
    </row>
    <row r="9" spans="1:72" s="39" customFormat="1" ht="27.75" customHeight="1">
      <c r="A9" s="56">
        <v>3</v>
      </c>
      <c r="B9" s="58" t="s">
        <v>30</v>
      </c>
      <c r="C9" s="60">
        <v>4.13</v>
      </c>
      <c r="D9" s="56">
        <v>2</v>
      </c>
      <c r="E9" s="56">
        <v>68</v>
      </c>
      <c r="F9" s="56">
        <v>1</v>
      </c>
      <c r="G9" s="63">
        <v>54</v>
      </c>
      <c r="H9" s="61" t="s">
        <v>21</v>
      </c>
      <c r="I9" s="61">
        <v>4</v>
      </c>
      <c r="J9" s="57">
        <v>1</v>
      </c>
      <c r="K9" s="59">
        <v>85</v>
      </c>
      <c r="L9" s="56">
        <v>4</v>
      </c>
      <c r="M9" s="56">
        <v>40</v>
      </c>
      <c r="N9" s="56">
        <v>2</v>
      </c>
      <c r="O9" s="61" t="s">
        <v>86</v>
      </c>
      <c r="P9" s="56">
        <v>2</v>
      </c>
      <c r="Q9" s="128">
        <v>2.3199999999999998</v>
      </c>
      <c r="R9" s="108" t="s">
        <v>23</v>
      </c>
      <c r="S9" s="77">
        <f t="shared" si="0"/>
        <v>12</v>
      </c>
      <c r="T9" s="124">
        <v>2</v>
      </c>
      <c r="U9" s="56">
        <v>482</v>
      </c>
      <c r="V9" s="62">
        <v>2</v>
      </c>
      <c r="W9" s="56">
        <v>275</v>
      </c>
      <c r="X9" s="57">
        <v>2</v>
      </c>
      <c r="Y9" s="56">
        <v>51</v>
      </c>
      <c r="Z9" s="56">
        <v>2</v>
      </c>
      <c r="AA9" s="106">
        <v>27.06</v>
      </c>
      <c r="AB9" s="56">
        <v>3</v>
      </c>
      <c r="AC9" s="105">
        <v>2.4</v>
      </c>
      <c r="AD9" s="56">
        <v>2</v>
      </c>
      <c r="AE9" s="105">
        <v>4</v>
      </c>
      <c r="AF9" s="56">
        <v>3</v>
      </c>
      <c r="AG9" s="119">
        <f t="shared" si="1"/>
        <v>10</v>
      </c>
      <c r="AH9" s="124">
        <v>2</v>
      </c>
      <c r="AI9" s="54">
        <v>388.7</v>
      </c>
      <c r="AJ9" s="71">
        <v>2</v>
      </c>
      <c r="AK9" s="67">
        <v>197</v>
      </c>
      <c r="AL9" s="70" t="s">
        <v>10</v>
      </c>
      <c r="AM9" s="67">
        <v>223</v>
      </c>
      <c r="AN9" s="70" t="s">
        <v>22</v>
      </c>
      <c r="AO9" s="67">
        <v>191</v>
      </c>
      <c r="AP9" s="70" t="s">
        <v>21</v>
      </c>
      <c r="AQ9" s="89">
        <v>415</v>
      </c>
      <c r="AR9" s="90">
        <v>1</v>
      </c>
      <c r="AS9" s="73">
        <v>1.5858796296296296E-3</v>
      </c>
      <c r="AT9" s="91" t="s">
        <v>10</v>
      </c>
      <c r="AU9" s="105">
        <v>3.5</v>
      </c>
      <c r="AV9" s="121" t="s">
        <v>22</v>
      </c>
      <c r="AW9" s="92">
        <v>196</v>
      </c>
      <c r="AX9" s="93" t="s">
        <v>10</v>
      </c>
      <c r="AY9" s="92">
        <v>524</v>
      </c>
      <c r="AZ9" s="93" t="s">
        <v>21</v>
      </c>
      <c r="BA9" s="203">
        <v>12.29</v>
      </c>
      <c r="BB9" s="204" t="s">
        <v>21</v>
      </c>
      <c r="BC9" s="42">
        <v>385</v>
      </c>
      <c r="BD9" s="99" t="s">
        <v>21</v>
      </c>
      <c r="BE9" s="42">
        <v>87</v>
      </c>
      <c r="BF9" s="93" t="s">
        <v>21</v>
      </c>
      <c r="BG9" s="42">
        <v>120</v>
      </c>
      <c r="BH9" s="99" t="s">
        <v>24</v>
      </c>
      <c r="BI9" s="198">
        <v>7.7893518518518511E-3</v>
      </c>
      <c r="BJ9" s="93" t="s">
        <v>10</v>
      </c>
      <c r="BK9" s="96">
        <v>93</v>
      </c>
      <c r="BL9" s="130" t="s">
        <v>21</v>
      </c>
      <c r="BM9" s="131">
        <v>172.31</v>
      </c>
      <c r="BN9" s="130" t="s">
        <v>10</v>
      </c>
      <c r="BO9" s="108">
        <f t="shared" si="2"/>
        <v>3</v>
      </c>
      <c r="BP9" s="121" t="s">
        <v>21</v>
      </c>
      <c r="BQ9" s="42">
        <v>38</v>
      </c>
      <c r="BR9" s="121" t="s">
        <v>37</v>
      </c>
      <c r="BS9" s="108">
        <f>J9+T9+V9+X9+AH9+AJ9+AL9+AN9+AP9+AR9+AT9+AV9+AX9+AZ9+BD9+BF9+BH9+BJ9+BP9+BR9</f>
        <v>46</v>
      </c>
      <c r="BT9" s="137" t="s">
        <v>10</v>
      </c>
    </row>
    <row r="10" spans="1:72" s="39" customFormat="1" ht="27.75" customHeight="1">
      <c r="A10" s="56">
        <v>4</v>
      </c>
      <c r="B10" s="58" t="s">
        <v>31</v>
      </c>
      <c r="C10" s="60">
        <v>6.09</v>
      </c>
      <c r="D10" s="56">
        <v>4</v>
      </c>
      <c r="E10" s="56">
        <v>55</v>
      </c>
      <c r="F10" s="56">
        <v>9</v>
      </c>
      <c r="G10" s="63">
        <v>44</v>
      </c>
      <c r="H10" s="61" t="s">
        <v>23</v>
      </c>
      <c r="I10" s="61">
        <v>17</v>
      </c>
      <c r="J10" s="57">
        <v>5</v>
      </c>
      <c r="K10" s="59">
        <v>89</v>
      </c>
      <c r="L10" s="56">
        <v>2</v>
      </c>
      <c r="M10" s="56">
        <v>40</v>
      </c>
      <c r="N10" s="56">
        <v>3</v>
      </c>
      <c r="O10" s="61" t="s">
        <v>87</v>
      </c>
      <c r="P10" s="56">
        <v>9</v>
      </c>
      <c r="Q10" s="128">
        <v>2.5</v>
      </c>
      <c r="R10" s="108" t="s">
        <v>24</v>
      </c>
      <c r="S10" s="77">
        <f t="shared" si="0"/>
        <v>19</v>
      </c>
      <c r="T10" s="124">
        <v>3</v>
      </c>
      <c r="U10" s="56">
        <v>490</v>
      </c>
      <c r="V10" s="62">
        <v>1</v>
      </c>
      <c r="W10" s="56">
        <v>303.98</v>
      </c>
      <c r="X10" s="57">
        <v>3</v>
      </c>
      <c r="Y10" s="56">
        <v>53</v>
      </c>
      <c r="Z10" s="56">
        <v>1</v>
      </c>
      <c r="AA10" s="106">
        <v>32.340000000000003</v>
      </c>
      <c r="AB10" s="56">
        <v>4</v>
      </c>
      <c r="AC10" s="105">
        <v>4.4400000000000004</v>
      </c>
      <c r="AD10" s="56">
        <v>3</v>
      </c>
      <c r="AE10" s="105">
        <v>5.43</v>
      </c>
      <c r="AF10" s="56">
        <v>7</v>
      </c>
      <c r="AG10" s="119">
        <f t="shared" si="1"/>
        <v>15</v>
      </c>
      <c r="AH10" s="124">
        <v>3</v>
      </c>
      <c r="AI10" s="54">
        <v>533.5</v>
      </c>
      <c r="AJ10" s="71">
        <v>4</v>
      </c>
      <c r="AK10" s="67">
        <v>195</v>
      </c>
      <c r="AL10" s="70" t="s">
        <v>22</v>
      </c>
      <c r="AM10" s="67">
        <v>214</v>
      </c>
      <c r="AN10" s="70" t="s">
        <v>23</v>
      </c>
      <c r="AO10" s="67">
        <v>171</v>
      </c>
      <c r="AP10" s="70" t="s">
        <v>23</v>
      </c>
      <c r="AQ10" s="89">
        <v>308</v>
      </c>
      <c r="AR10" s="90">
        <v>4</v>
      </c>
      <c r="AS10" s="73">
        <v>1.7706018518518515E-3</v>
      </c>
      <c r="AT10" s="91" t="s">
        <v>33</v>
      </c>
      <c r="AU10" s="105">
        <v>2.52</v>
      </c>
      <c r="AV10" s="121" t="s">
        <v>10</v>
      </c>
      <c r="AW10" s="92">
        <v>146</v>
      </c>
      <c r="AX10" s="93" t="s">
        <v>24</v>
      </c>
      <c r="AY10" s="92">
        <v>499</v>
      </c>
      <c r="AZ10" s="93" t="s">
        <v>10</v>
      </c>
      <c r="BA10" s="203">
        <v>5.71</v>
      </c>
      <c r="BB10" s="204" t="s">
        <v>23</v>
      </c>
      <c r="BC10" s="42">
        <v>338</v>
      </c>
      <c r="BD10" s="99" t="s">
        <v>23</v>
      </c>
      <c r="BE10" s="42">
        <v>77</v>
      </c>
      <c r="BF10" s="93" t="s">
        <v>22</v>
      </c>
      <c r="BG10" s="42">
        <v>142</v>
      </c>
      <c r="BH10" s="99" t="s">
        <v>22</v>
      </c>
      <c r="BI10" s="198">
        <v>1.4930555555555555E-2</v>
      </c>
      <c r="BJ10" s="93" t="s">
        <v>22</v>
      </c>
      <c r="BK10" s="96">
        <v>87</v>
      </c>
      <c r="BL10" s="130" t="s">
        <v>10</v>
      </c>
      <c r="BM10" s="131">
        <v>199.19</v>
      </c>
      <c r="BN10" s="130" t="s">
        <v>24</v>
      </c>
      <c r="BO10" s="108">
        <f t="shared" si="2"/>
        <v>7</v>
      </c>
      <c r="BP10" s="121" t="s">
        <v>22</v>
      </c>
      <c r="BQ10" s="42">
        <v>64</v>
      </c>
      <c r="BR10" s="121" t="s">
        <v>22</v>
      </c>
      <c r="BS10" s="108">
        <f>J10+T10+V10+X10+AH10+AJ10+AL10+AN10+AP10+AR10+AT10+AV10+AX10+AZ10+BD10+BF10+BH10+BJ10+BP10+BR10</f>
        <v>68</v>
      </c>
      <c r="BT10" s="137" t="s">
        <v>22</v>
      </c>
    </row>
    <row r="11" spans="1:72" s="39" customFormat="1" ht="27.75" customHeight="1">
      <c r="A11" s="56">
        <v>2</v>
      </c>
      <c r="B11" s="58">
        <v>261</v>
      </c>
      <c r="C11" s="60">
        <v>8.16</v>
      </c>
      <c r="D11" s="56">
        <v>5</v>
      </c>
      <c r="E11" s="56">
        <v>67</v>
      </c>
      <c r="F11" s="56">
        <v>3</v>
      </c>
      <c r="G11" s="63">
        <v>50</v>
      </c>
      <c r="H11" s="61" t="s">
        <v>10</v>
      </c>
      <c r="I11" s="61">
        <v>10</v>
      </c>
      <c r="J11" s="57">
        <v>3</v>
      </c>
      <c r="K11" s="59">
        <v>86</v>
      </c>
      <c r="L11" s="56">
        <v>3</v>
      </c>
      <c r="M11" s="56">
        <v>32</v>
      </c>
      <c r="N11" s="56">
        <v>8</v>
      </c>
      <c r="O11" s="61" t="s">
        <v>85</v>
      </c>
      <c r="P11" s="119">
        <v>6</v>
      </c>
      <c r="Q11" s="128">
        <v>3.38</v>
      </c>
      <c r="R11" s="108" t="s">
        <v>36</v>
      </c>
      <c r="S11" s="104">
        <f t="shared" si="0"/>
        <v>26</v>
      </c>
      <c r="T11" s="124">
        <v>8</v>
      </c>
      <c r="U11" s="56">
        <v>389</v>
      </c>
      <c r="V11" s="62">
        <v>4</v>
      </c>
      <c r="W11" s="56">
        <v>440.29</v>
      </c>
      <c r="X11" s="57">
        <v>5</v>
      </c>
      <c r="Y11" s="56">
        <v>41</v>
      </c>
      <c r="Z11" s="56">
        <v>4</v>
      </c>
      <c r="AA11" s="106">
        <v>85.08</v>
      </c>
      <c r="AB11" s="56">
        <v>9</v>
      </c>
      <c r="AC11" s="105">
        <v>4.4800000000000004</v>
      </c>
      <c r="AD11" s="56">
        <v>4</v>
      </c>
      <c r="AE11" s="105">
        <v>6</v>
      </c>
      <c r="AF11" s="56">
        <v>8</v>
      </c>
      <c r="AG11" s="119">
        <f t="shared" si="1"/>
        <v>25</v>
      </c>
      <c r="AH11" s="124">
        <v>6</v>
      </c>
      <c r="AI11" s="54">
        <v>461</v>
      </c>
      <c r="AJ11" s="71">
        <v>3</v>
      </c>
      <c r="AK11" s="67">
        <v>107</v>
      </c>
      <c r="AL11" s="70" t="s">
        <v>33</v>
      </c>
      <c r="AM11" s="67">
        <v>110</v>
      </c>
      <c r="AN11" s="70" t="s">
        <v>25</v>
      </c>
      <c r="AO11" s="67">
        <v>162</v>
      </c>
      <c r="AP11" s="70" t="s">
        <v>33</v>
      </c>
      <c r="AQ11" s="89">
        <v>346</v>
      </c>
      <c r="AR11" s="90">
        <v>2</v>
      </c>
      <c r="AS11" s="73">
        <v>1.5118055555555555E-3</v>
      </c>
      <c r="AT11" s="91" t="s">
        <v>21</v>
      </c>
      <c r="AU11" s="105">
        <v>3.55</v>
      </c>
      <c r="AV11" s="121" t="s">
        <v>23</v>
      </c>
      <c r="AW11" s="92">
        <v>166</v>
      </c>
      <c r="AX11" s="93" t="s">
        <v>23</v>
      </c>
      <c r="AY11" s="92">
        <v>269</v>
      </c>
      <c r="AZ11" s="93" t="s">
        <v>24</v>
      </c>
      <c r="BA11" s="203">
        <v>4.5999999999999996</v>
      </c>
      <c r="BB11" s="204" t="s">
        <v>24</v>
      </c>
      <c r="BC11" s="42">
        <v>271</v>
      </c>
      <c r="BD11" s="99" t="s">
        <v>25</v>
      </c>
      <c r="BE11" s="42">
        <v>31</v>
      </c>
      <c r="BF11" s="93" t="s">
        <v>35</v>
      </c>
      <c r="BG11" s="42">
        <v>115</v>
      </c>
      <c r="BH11" s="99" t="s">
        <v>33</v>
      </c>
      <c r="BI11" s="198">
        <v>1.5752314814814816E-2</v>
      </c>
      <c r="BJ11" s="121" t="s">
        <v>23</v>
      </c>
      <c r="BK11" s="96">
        <v>49</v>
      </c>
      <c r="BL11" s="130" t="s">
        <v>36</v>
      </c>
      <c r="BM11" s="131">
        <v>174.37</v>
      </c>
      <c r="BN11" s="130" t="s">
        <v>22</v>
      </c>
      <c r="BO11" s="108">
        <f t="shared" si="2"/>
        <v>12</v>
      </c>
      <c r="BP11" s="121" t="s">
        <v>23</v>
      </c>
      <c r="BQ11" s="42">
        <v>61</v>
      </c>
      <c r="BR11" s="121" t="s">
        <v>107</v>
      </c>
      <c r="BS11" s="108">
        <f>J11+T11+V11+X11+AH11+AJ11+AL11+AN11+AP11+AR11+AT11+AV11+AX11+AZ11+BD11+BF11+BH11+BJ11+BP11+4.5</f>
        <v>97.5</v>
      </c>
      <c r="BT11" s="137" t="s">
        <v>23</v>
      </c>
    </row>
    <row r="12" spans="1:72" s="39" customFormat="1" ht="27.75" customHeight="1">
      <c r="A12" s="56">
        <v>8</v>
      </c>
      <c r="B12" s="58">
        <v>282</v>
      </c>
      <c r="C12" s="60">
        <v>8.4600000000000009</v>
      </c>
      <c r="D12" s="56">
        <v>6</v>
      </c>
      <c r="E12" s="56">
        <v>57</v>
      </c>
      <c r="F12" s="56">
        <v>7</v>
      </c>
      <c r="G12" s="63">
        <v>22</v>
      </c>
      <c r="H12" s="61" t="s">
        <v>36</v>
      </c>
      <c r="I12" s="108">
        <v>22</v>
      </c>
      <c r="J12" s="57">
        <v>8</v>
      </c>
      <c r="K12" s="59">
        <v>69</v>
      </c>
      <c r="L12" s="56">
        <v>9</v>
      </c>
      <c r="M12" s="56">
        <v>36</v>
      </c>
      <c r="N12" s="56">
        <v>5</v>
      </c>
      <c r="O12" s="61" t="s">
        <v>90</v>
      </c>
      <c r="P12" s="119">
        <v>5</v>
      </c>
      <c r="Q12" s="128">
        <v>2.2999999999999998</v>
      </c>
      <c r="R12" s="108" t="s">
        <v>10</v>
      </c>
      <c r="S12" s="104">
        <f t="shared" si="0"/>
        <v>21</v>
      </c>
      <c r="T12" s="124">
        <v>4</v>
      </c>
      <c r="U12" s="56">
        <v>371</v>
      </c>
      <c r="V12" s="62">
        <v>5</v>
      </c>
      <c r="W12" s="56">
        <v>510.47</v>
      </c>
      <c r="X12" s="57">
        <v>7</v>
      </c>
      <c r="Y12" s="56">
        <v>32</v>
      </c>
      <c r="Z12" s="56">
        <v>7</v>
      </c>
      <c r="AA12" s="106">
        <v>85.33</v>
      </c>
      <c r="AB12" s="56">
        <v>10</v>
      </c>
      <c r="AC12" s="105">
        <v>5.29</v>
      </c>
      <c r="AD12" s="56">
        <v>7</v>
      </c>
      <c r="AE12" s="105">
        <v>8.02</v>
      </c>
      <c r="AF12" s="56">
        <v>10</v>
      </c>
      <c r="AG12" s="119">
        <f t="shared" si="1"/>
        <v>34</v>
      </c>
      <c r="AH12" s="124">
        <v>10</v>
      </c>
      <c r="AI12" s="54">
        <v>863.9</v>
      </c>
      <c r="AJ12" s="71">
        <v>6</v>
      </c>
      <c r="AK12" s="67">
        <v>95</v>
      </c>
      <c r="AL12" s="70" t="s">
        <v>35</v>
      </c>
      <c r="AM12" s="67">
        <v>201</v>
      </c>
      <c r="AN12" s="70" t="s">
        <v>43</v>
      </c>
      <c r="AO12" s="67">
        <v>186</v>
      </c>
      <c r="AP12" s="70" t="s">
        <v>10</v>
      </c>
      <c r="AQ12" s="89">
        <v>312</v>
      </c>
      <c r="AR12" s="90">
        <v>3</v>
      </c>
      <c r="AS12" s="73">
        <v>1.7638888888888888E-3</v>
      </c>
      <c r="AT12" s="91" t="s">
        <v>24</v>
      </c>
      <c r="AU12" s="105">
        <v>5.46</v>
      </c>
      <c r="AV12" s="121" t="s">
        <v>35</v>
      </c>
      <c r="AW12" s="92">
        <v>180</v>
      </c>
      <c r="AX12" s="93" t="s">
        <v>22</v>
      </c>
      <c r="AY12" s="92">
        <v>303</v>
      </c>
      <c r="AZ12" s="93" t="s">
        <v>23</v>
      </c>
      <c r="BA12" s="203">
        <v>8.6</v>
      </c>
      <c r="BB12" s="204" t="s">
        <v>10</v>
      </c>
      <c r="BC12" s="42">
        <v>223</v>
      </c>
      <c r="BD12" s="99" t="s">
        <v>36</v>
      </c>
      <c r="BE12" s="42">
        <v>54</v>
      </c>
      <c r="BF12" s="93" t="s">
        <v>33</v>
      </c>
      <c r="BG12" s="42">
        <v>80</v>
      </c>
      <c r="BH12" s="99" t="s">
        <v>35</v>
      </c>
      <c r="BI12" s="198">
        <v>2.4849537037037038E-2</v>
      </c>
      <c r="BJ12" s="121" t="s">
        <v>35</v>
      </c>
      <c r="BK12" s="96">
        <v>48</v>
      </c>
      <c r="BL12" s="130" t="s">
        <v>37</v>
      </c>
      <c r="BM12" s="131">
        <v>221.88</v>
      </c>
      <c r="BN12" s="130" t="s">
        <v>35</v>
      </c>
      <c r="BO12" s="108">
        <f t="shared" si="2"/>
        <v>18</v>
      </c>
      <c r="BP12" s="121" t="s">
        <v>37</v>
      </c>
      <c r="BQ12" s="119">
        <v>55</v>
      </c>
      <c r="BR12" s="121" t="s">
        <v>25</v>
      </c>
      <c r="BS12" s="108">
        <f>J12+T12+V12+X12+AH12+AJ12+AL12+5.5+AP12+AR12+AT12+AV12+AX12+AZ12+BD12+BF12+BH12+BJ12+BP12+BR12</f>
        <v>126.5</v>
      </c>
      <c r="BT12" s="137" t="s">
        <v>24</v>
      </c>
    </row>
    <row r="13" spans="1:72" s="39" customFormat="1" ht="27.75" customHeight="1">
      <c r="A13" s="56">
        <v>10</v>
      </c>
      <c r="B13" s="58">
        <v>381</v>
      </c>
      <c r="C13" s="60">
        <v>10.35</v>
      </c>
      <c r="D13" s="56">
        <v>9</v>
      </c>
      <c r="E13" s="56">
        <v>60</v>
      </c>
      <c r="F13" s="56">
        <v>5</v>
      </c>
      <c r="G13" s="63">
        <v>50</v>
      </c>
      <c r="H13" s="61" t="s">
        <v>22</v>
      </c>
      <c r="I13" s="108">
        <v>17</v>
      </c>
      <c r="J13" s="57">
        <v>6</v>
      </c>
      <c r="K13" s="59">
        <v>72</v>
      </c>
      <c r="L13" s="56">
        <v>7</v>
      </c>
      <c r="M13" s="56">
        <v>37</v>
      </c>
      <c r="N13" s="56">
        <v>4</v>
      </c>
      <c r="O13" s="61" t="s">
        <v>92</v>
      </c>
      <c r="P13" s="119">
        <v>3</v>
      </c>
      <c r="Q13" s="128">
        <v>3.33</v>
      </c>
      <c r="R13" s="108" t="s">
        <v>35</v>
      </c>
      <c r="S13" s="104">
        <f t="shared" si="0"/>
        <v>22</v>
      </c>
      <c r="T13" s="124">
        <v>5</v>
      </c>
      <c r="U13" s="56">
        <v>338</v>
      </c>
      <c r="V13" s="62">
        <v>6</v>
      </c>
      <c r="W13" s="56">
        <v>510.7</v>
      </c>
      <c r="X13" s="57">
        <v>8</v>
      </c>
      <c r="Y13" s="56">
        <v>33</v>
      </c>
      <c r="Z13" s="56">
        <v>5</v>
      </c>
      <c r="AA13" s="106">
        <v>64.78</v>
      </c>
      <c r="AB13" s="56">
        <v>6</v>
      </c>
      <c r="AC13" s="105">
        <v>4.49</v>
      </c>
      <c r="AD13" s="56">
        <v>5</v>
      </c>
      <c r="AE13" s="105">
        <v>5.27</v>
      </c>
      <c r="AF13" s="56">
        <v>6</v>
      </c>
      <c r="AG13" s="119">
        <f t="shared" si="1"/>
        <v>22</v>
      </c>
      <c r="AH13" s="124">
        <v>4</v>
      </c>
      <c r="AI13" s="54">
        <v>940.4</v>
      </c>
      <c r="AJ13" s="71">
        <v>7</v>
      </c>
      <c r="AK13" s="67">
        <v>187</v>
      </c>
      <c r="AL13" s="70" t="s">
        <v>23</v>
      </c>
      <c r="AM13" s="67">
        <v>86</v>
      </c>
      <c r="AN13" s="70" t="s">
        <v>36</v>
      </c>
      <c r="AO13" s="67">
        <v>164</v>
      </c>
      <c r="AP13" s="70" t="s">
        <v>24</v>
      </c>
      <c r="AQ13" s="89">
        <v>127</v>
      </c>
      <c r="AR13" s="121" t="s">
        <v>37</v>
      </c>
      <c r="AS13" s="73">
        <v>2.9130787037037037E-3</v>
      </c>
      <c r="AT13" s="91" t="s">
        <v>37</v>
      </c>
      <c r="AU13" s="105">
        <v>5.57</v>
      </c>
      <c r="AV13" s="121" t="s">
        <v>36</v>
      </c>
      <c r="AW13" s="92">
        <v>116</v>
      </c>
      <c r="AX13" s="93" t="s">
        <v>25</v>
      </c>
      <c r="AY13" s="92">
        <v>234</v>
      </c>
      <c r="AZ13" s="93" t="s">
        <v>33</v>
      </c>
      <c r="BA13" s="203">
        <v>0.8</v>
      </c>
      <c r="BB13" s="204" t="s">
        <v>36</v>
      </c>
      <c r="BC13" s="42">
        <v>303</v>
      </c>
      <c r="BD13" s="99" t="s">
        <v>33</v>
      </c>
      <c r="BE13" s="42">
        <v>49</v>
      </c>
      <c r="BF13" s="93" t="s">
        <v>25</v>
      </c>
      <c r="BG13" s="42">
        <v>125</v>
      </c>
      <c r="BH13" s="99" t="s">
        <v>23</v>
      </c>
      <c r="BI13" s="198">
        <v>1.7708333333333333E-2</v>
      </c>
      <c r="BJ13" s="121" t="s">
        <v>24</v>
      </c>
      <c r="BK13" s="96">
        <v>72</v>
      </c>
      <c r="BL13" s="130" t="s">
        <v>23</v>
      </c>
      <c r="BM13" s="131">
        <v>248.34</v>
      </c>
      <c r="BN13" s="130" t="s">
        <v>36</v>
      </c>
      <c r="BO13" s="108">
        <f t="shared" si="2"/>
        <v>13</v>
      </c>
      <c r="BP13" s="121" t="s">
        <v>25</v>
      </c>
      <c r="BQ13" s="42">
        <v>57</v>
      </c>
      <c r="BR13" s="121" t="s">
        <v>33</v>
      </c>
      <c r="BS13" s="108">
        <f>J13+T13+V13+X13+AH13+AJ13+AL13+AN13+AP13+AR13+AT13+AV13+AX13+AZ13+BD13+BF13+BH13+BJ13+BP13+BR13</f>
        <v>131</v>
      </c>
      <c r="BT13" s="137" t="s">
        <v>33</v>
      </c>
    </row>
    <row r="14" spans="1:72" ht="27.75" customHeight="1">
      <c r="A14" s="56">
        <v>5</v>
      </c>
      <c r="B14" s="122">
        <v>551</v>
      </c>
      <c r="C14" s="60">
        <v>10.31</v>
      </c>
      <c r="D14" s="56">
        <v>8</v>
      </c>
      <c r="E14" s="56">
        <v>52</v>
      </c>
      <c r="F14" s="56">
        <v>10</v>
      </c>
      <c r="G14" s="112">
        <v>32</v>
      </c>
      <c r="H14" s="61" t="s">
        <v>83</v>
      </c>
      <c r="I14" s="110">
        <v>25.5</v>
      </c>
      <c r="J14" s="120">
        <v>9</v>
      </c>
      <c r="K14" s="104">
        <v>75</v>
      </c>
      <c r="L14" s="56">
        <v>5</v>
      </c>
      <c r="M14" s="56">
        <v>10</v>
      </c>
      <c r="N14" s="56">
        <v>10</v>
      </c>
      <c r="O14" s="61" t="s">
        <v>88</v>
      </c>
      <c r="P14" s="108" t="s">
        <v>83</v>
      </c>
      <c r="Q14" s="128">
        <v>3.3</v>
      </c>
      <c r="R14" s="108" t="s">
        <v>43</v>
      </c>
      <c r="S14" s="77">
        <f>L14+N14+7.5+5.5</f>
        <v>28</v>
      </c>
      <c r="T14" s="124">
        <v>9</v>
      </c>
      <c r="U14" s="56">
        <v>285</v>
      </c>
      <c r="V14" s="62">
        <v>8</v>
      </c>
      <c r="W14" s="56">
        <v>620.65</v>
      </c>
      <c r="X14" s="120">
        <v>9</v>
      </c>
      <c r="Y14" s="56">
        <v>22</v>
      </c>
      <c r="Z14" s="56">
        <v>8</v>
      </c>
      <c r="AA14" s="106">
        <v>48.78</v>
      </c>
      <c r="AB14" s="56">
        <v>5</v>
      </c>
      <c r="AC14" s="105">
        <v>5.3</v>
      </c>
      <c r="AD14" s="119">
        <v>8</v>
      </c>
      <c r="AE14" s="105">
        <v>5.17</v>
      </c>
      <c r="AF14" s="56">
        <v>4</v>
      </c>
      <c r="AG14" s="119">
        <f t="shared" si="1"/>
        <v>25</v>
      </c>
      <c r="AH14" s="124">
        <v>7</v>
      </c>
      <c r="AI14" s="54">
        <v>1048.0999999999999</v>
      </c>
      <c r="AJ14" s="71">
        <v>9</v>
      </c>
      <c r="AK14" s="67">
        <v>105</v>
      </c>
      <c r="AL14" s="121" t="s">
        <v>25</v>
      </c>
      <c r="AM14" s="67">
        <v>240</v>
      </c>
      <c r="AN14" s="121" t="s">
        <v>21</v>
      </c>
      <c r="AO14" s="67">
        <v>129</v>
      </c>
      <c r="AP14" s="121" t="s">
        <v>25</v>
      </c>
      <c r="AQ14" s="89">
        <v>207</v>
      </c>
      <c r="AR14" s="120">
        <v>8</v>
      </c>
      <c r="AS14" s="73">
        <v>1.9805555555555553E-3</v>
      </c>
      <c r="AT14" s="91" t="s">
        <v>25</v>
      </c>
      <c r="AU14" s="105">
        <v>4.05</v>
      </c>
      <c r="AV14" s="121" t="s">
        <v>24</v>
      </c>
      <c r="AW14" s="92">
        <v>122</v>
      </c>
      <c r="AX14" s="93" t="s">
        <v>33</v>
      </c>
      <c r="AY14" s="92">
        <v>197</v>
      </c>
      <c r="AZ14" s="93" t="s">
        <v>36</v>
      </c>
      <c r="BA14" s="203">
        <v>2.33</v>
      </c>
      <c r="BB14" s="204" t="s">
        <v>35</v>
      </c>
      <c r="BC14" s="56">
        <v>348</v>
      </c>
      <c r="BD14" s="99" t="s">
        <v>22</v>
      </c>
      <c r="BE14" s="56">
        <v>69</v>
      </c>
      <c r="BF14" s="93" t="s">
        <v>23</v>
      </c>
      <c r="BG14" s="56">
        <v>45</v>
      </c>
      <c r="BH14" s="99" t="s">
        <v>36</v>
      </c>
      <c r="BI14" s="198">
        <v>1.8807870370370371E-2</v>
      </c>
      <c r="BJ14" s="121" t="s">
        <v>33</v>
      </c>
      <c r="BK14" s="96">
        <v>67</v>
      </c>
      <c r="BL14" s="130" t="s">
        <v>33</v>
      </c>
      <c r="BM14" s="131">
        <v>213.64</v>
      </c>
      <c r="BN14" s="130" t="s">
        <v>33</v>
      </c>
      <c r="BO14" s="108">
        <f t="shared" si="2"/>
        <v>12</v>
      </c>
      <c r="BP14" s="121" t="s">
        <v>33</v>
      </c>
      <c r="BQ14" s="56">
        <v>61</v>
      </c>
      <c r="BR14" s="121" t="s">
        <v>107</v>
      </c>
      <c r="BS14" s="108">
        <f>J14+T14+V14+X14+AH14+AJ14+AL14+AN14+AP14+AR14+AT14+AV14+AX14+AZ14+BD14+BF14+BH14+BJ14+BP14+4.5</f>
        <v>133.5</v>
      </c>
      <c r="BT14" s="137" t="s">
        <v>25</v>
      </c>
    </row>
    <row r="15" spans="1:72" ht="27.75" customHeight="1">
      <c r="A15" s="56">
        <v>6</v>
      </c>
      <c r="B15" s="122">
        <v>378</v>
      </c>
      <c r="C15" s="60">
        <v>4.49</v>
      </c>
      <c r="D15" s="56">
        <v>3</v>
      </c>
      <c r="E15" s="56">
        <v>57</v>
      </c>
      <c r="F15" s="56">
        <v>6</v>
      </c>
      <c r="G15" s="112">
        <v>35</v>
      </c>
      <c r="H15" s="61" t="s">
        <v>33</v>
      </c>
      <c r="I15" s="108">
        <v>15</v>
      </c>
      <c r="J15" s="120">
        <v>4</v>
      </c>
      <c r="K15" s="104">
        <v>74</v>
      </c>
      <c r="L15" s="56">
        <v>6</v>
      </c>
      <c r="M15" s="56">
        <v>35</v>
      </c>
      <c r="N15" s="56">
        <v>6</v>
      </c>
      <c r="O15" s="61" t="s">
        <v>88</v>
      </c>
      <c r="P15" s="108" t="s">
        <v>83</v>
      </c>
      <c r="Q15" s="128">
        <v>2.31</v>
      </c>
      <c r="R15" s="108" t="s">
        <v>22</v>
      </c>
      <c r="S15" s="111">
        <f>L15+N15+7.5+R15</f>
        <v>22.5</v>
      </c>
      <c r="T15" s="124">
        <v>6</v>
      </c>
      <c r="U15" s="56">
        <v>323</v>
      </c>
      <c r="V15" s="62">
        <v>7</v>
      </c>
      <c r="W15" s="56">
        <v>712.05</v>
      </c>
      <c r="X15" s="120">
        <v>10</v>
      </c>
      <c r="Y15" s="56">
        <v>33</v>
      </c>
      <c r="Z15" s="56">
        <v>6</v>
      </c>
      <c r="AA15" s="106">
        <v>26.78</v>
      </c>
      <c r="AB15" s="56">
        <v>2</v>
      </c>
      <c r="AC15" s="105">
        <v>4.57</v>
      </c>
      <c r="AD15" s="56">
        <v>6</v>
      </c>
      <c r="AE15" s="105">
        <v>6.1</v>
      </c>
      <c r="AF15" s="56">
        <v>9</v>
      </c>
      <c r="AG15" s="119">
        <f t="shared" si="1"/>
        <v>23</v>
      </c>
      <c r="AH15" s="124">
        <v>5</v>
      </c>
      <c r="AI15" s="54">
        <v>991.7</v>
      </c>
      <c r="AJ15" s="71">
        <v>8</v>
      </c>
      <c r="AK15" s="67">
        <v>154</v>
      </c>
      <c r="AL15" s="121" t="s">
        <v>24</v>
      </c>
      <c r="AM15" s="67">
        <v>201</v>
      </c>
      <c r="AN15" s="121" t="s">
        <v>43</v>
      </c>
      <c r="AO15" s="67">
        <v>87</v>
      </c>
      <c r="AP15" s="121" t="s">
        <v>36</v>
      </c>
      <c r="AQ15" s="89">
        <v>200</v>
      </c>
      <c r="AR15" s="90">
        <v>9</v>
      </c>
      <c r="AS15" s="73">
        <v>2.2326388888888886E-3</v>
      </c>
      <c r="AT15" s="91" t="s">
        <v>36</v>
      </c>
      <c r="AU15" s="105">
        <v>6.28</v>
      </c>
      <c r="AV15" s="121" t="s">
        <v>37</v>
      </c>
      <c r="AW15" s="92">
        <v>111</v>
      </c>
      <c r="AX15" s="93" t="s">
        <v>35</v>
      </c>
      <c r="AY15" s="92">
        <v>200</v>
      </c>
      <c r="AZ15" s="93" t="s">
        <v>35</v>
      </c>
      <c r="BA15" s="203">
        <v>0</v>
      </c>
      <c r="BB15" s="204" t="s">
        <v>37</v>
      </c>
      <c r="BC15" s="56">
        <v>305</v>
      </c>
      <c r="BD15" s="121" t="s">
        <v>24</v>
      </c>
      <c r="BE15" s="56">
        <v>62</v>
      </c>
      <c r="BF15" s="93" t="s">
        <v>24</v>
      </c>
      <c r="BG15" s="56">
        <v>154</v>
      </c>
      <c r="BH15" s="99" t="s">
        <v>10</v>
      </c>
      <c r="BI15" s="198">
        <v>2.7175925925925926E-2</v>
      </c>
      <c r="BJ15" s="121" t="s">
        <v>36</v>
      </c>
      <c r="BK15" s="96">
        <v>60</v>
      </c>
      <c r="BL15" s="130" t="s">
        <v>35</v>
      </c>
      <c r="BM15" s="131">
        <v>198.04</v>
      </c>
      <c r="BN15" s="130" t="s">
        <v>23</v>
      </c>
      <c r="BO15" s="108">
        <f t="shared" si="2"/>
        <v>12</v>
      </c>
      <c r="BP15" s="121" t="s">
        <v>24</v>
      </c>
      <c r="BQ15" s="56">
        <v>42</v>
      </c>
      <c r="BR15" s="121" t="s">
        <v>36</v>
      </c>
      <c r="BS15" s="108">
        <f>J15+T15+V15+X15+AH15+AJ15+AL15+5.5+AP15+AR15+AT15+AV15+AX15+AZ15+BD15+BF15+BH15+BJ15+BP15+BR15</f>
        <v>138.5</v>
      </c>
      <c r="BT15" s="137" t="s">
        <v>35</v>
      </c>
    </row>
    <row r="16" spans="1:72" ht="27.75" customHeight="1">
      <c r="A16" s="56">
        <v>1</v>
      </c>
      <c r="B16" s="123">
        <v>250</v>
      </c>
      <c r="C16" s="60">
        <v>9.3000000000000007</v>
      </c>
      <c r="D16" s="56">
        <v>7</v>
      </c>
      <c r="E16" s="56">
        <v>61</v>
      </c>
      <c r="F16" s="56">
        <v>4</v>
      </c>
      <c r="G16" s="110">
        <v>32</v>
      </c>
      <c r="H16" s="61" t="s">
        <v>83</v>
      </c>
      <c r="I16" s="110">
        <v>18.5</v>
      </c>
      <c r="J16" s="124">
        <v>7</v>
      </c>
      <c r="K16" s="119">
        <v>72</v>
      </c>
      <c r="L16" s="56">
        <v>8</v>
      </c>
      <c r="M16" s="56">
        <v>35</v>
      </c>
      <c r="N16" s="56">
        <v>7</v>
      </c>
      <c r="O16" s="61" t="s">
        <v>84</v>
      </c>
      <c r="P16" s="56">
        <v>4</v>
      </c>
      <c r="Q16" s="128">
        <v>3.3</v>
      </c>
      <c r="R16" s="108" t="s">
        <v>43</v>
      </c>
      <c r="S16" s="77">
        <f>L16+N16+P16+5.5</f>
        <v>24.5</v>
      </c>
      <c r="T16" s="124">
        <v>7</v>
      </c>
      <c r="U16" s="56">
        <v>275</v>
      </c>
      <c r="V16" s="62">
        <v>10</v>
      </c>
      <c r="W16" s="56">
        <v>474</v>
      </c>
      <c r="X16" s="124">
        <v>6</v>
      </c>
      <c r="Y16" s="56">
        <v>20</v>
      </c>
      <c r="Z16" s="56">
        <v>9</v>
      </c>
      <c r="AA16" s="106">
        <v>77.63</v>
      </c>
      <c r="AB16" s="56">
        <v>7</v>
      </c>
      <c r="AC16" s="105">
        <v>5.44</v>
      </c>
      <c r="AD16" s="119">
        <v>10</v>
      </c>
      <c r="AE16" s="105">
        <v>3.54</v>
      </c>
      <c r="AF16" s="56">
        <v>2</v>
      </c>
      <c r="AG16" s="119">
        <f t="shared" si="1"/>
        <v>28</v>
      </c>
      <c r="AH16" s="124">
        <v>8</v>
      </c>
      <c r="AI16" s="54">
        <v>818.3</v>
      </c>
      <c r="AJ16" s="71">
        <v>5</v>
      </c>
      <c r="AK16" s="67">
        <v>73</v>
      </c>
      <c r="AL16" s="125" t="s">
        <v>36</v>
      </c>
      <c r="AM16" s="67">
        <v>68</v>
      </c>
      <c r="AN16" s="125" t="s">
        <v>37</v>
      </c>
      <c r="AO16" s="67">
        <v>111</v>
      </c>
      <c r="AP16" s="125" t="s">
        <v>35</v>
      </c>
      <c r="AQ16" s="89">
        <v>285</v>
      </c>
      <c r="AR16" s="120">
        <v>5</v>
      </c>
      <c r="AS16" s="73">
        <v>2.0515046296296297E-3</v>
      </c>
      <c r="AT16" s="121" t="s">
        <v>35</v>
      </c>
      <c r="AU16" s="105">
        <v>4.0599999999999996</v>
      </c>
      <c r="AV16" s="121" t="s">
        <v>33</v>
      </c>
      <c r="AW16" s="92">
        <v>85</v>
      </c>
      <c r="AX16" s="93" t="s">
        <v>36</v>
      </c>
      <c r="AY16" s="92">
        <v>208</v>
      </c>
      <c r="AZ16" s="93" t="s">
        <v>25</v>
      </c>
      <c r="BA16" s="203">
        <v>2.67</v>
      </c>
      <c r="BB16" s="204" t="s">
        <v>25</v>
      </c>
      <c r="BC16" s="56">
        <v>118</v>
      </c>
      <c r="BD16" s="99" t="s">
        <v>37</v>
      </c>
      <c r="BE16" s="56">
        <v>19</v>
      </c>
      <c r="BF16" s="93" t="s">
        <v>36</v>
      </c>
      <c r="BG16" s="56">
        <v>93</v>
      </c>
      <c r="BH16" s="99" t="s">
        <v>25</v>
      </c>
      <c r="BI16" s="198">
        <v>3.229166666666667E-2</v>
      </c>
      <c r="BJ16" s="121" t="s">
        <v>37</v>
      </c>
      <c r="BK16" s="96">
        <v>64</v>
      </c>
      <c r="BL16" s="130" t="s">
        <v>25</v>
      </c>
      <c r="BM16" s="131">
        <v>215.21</v>
      </c>
      <c r="BN16" s="130" t="s">
        <v>25</v>
      </c>
      <c r="BO16" s="108">
        <f t="shared" si="2"/>
        <v>14</v>
      </c>
      <c r="BP16" s="121" t="s">
        <v>35</v>
      </c>
      <c r="BQ16" s="56">
        <v>67</v>
      </c>
      <c r="BR16" s="121" t="s">
        <v>10</v>
      </c>
      <c r="BS16" s="108">
        <f>J16+T16+V16+X16+AH16+AJ16+AL16+AN16+AP16+AR16+AT16+AV16+AX16+AZ16+BD16+BF16+BH16+BJ16+BP16+BR16</f>
        <v>151</v>
      </c>
      <c r="BT16" s="137" t="s">
        <v>36</v>
      </c>
    </row>
    <row r="17" spans="1:72" ht="27.75" customHeight="1">
      <c r="A17" s="56">
        <v>9</v>
      </c>
      <c r="B17" s="58">
        <v>249</v>
      </c>
      <c r="C17" s="60">
        <v>12.2</v>
      </c>
      <c r="D17" s="56">
        <v>10</v>
      </c>
      <c r="E17" s="56">
        <v>57</v>
      </c>
      <c r="F17" s="56">
        <v>8</v>
      </c>
      <c r="G17" s="63">
        <v>20</v>
      </c>
      <c r="H17" s="61" t="s">
        <v>37</v>
      </c>
      <c r="I17" s="61">
        <v>28</v>
      </c>
      <c r="J17" s="57">
        <v>10</v>
      </c>
      <c r="K17" s="59">
        <v>55</v>
      </c>
      <c r="L17" s="56">
        <v>10</v>
      </c>
      <c r="M17" s="56">
        <v>31</v>
      </c>
      <c r="N17" s="56">
        <v>9</v>
      </c>
      <c r="O17" s="61" t="s">
        <v>91</v>
      </c>
      <c r="P17" s="56">
        <v>10</v>
      </c>
      <c r="Q17" s="128">
        <v>3.32</v>
      </c>
      <c r="R17" s="108" t="s">
        <v>25</v>
      </c>
      <c r="S17" s="77">
        <f>L17+N17+P17+R17</f>
        <v>36</v>
      </c>
      <c r="T17" s="124">
        <v>10</v>
      </c>
      <c r="U17" s="56">
        <v>281</v>
      </c>
      <c r="V17" s="62">
        <v>9</v>
      </c>
      <c r="W17" s="56">
        <v>425.9</v>
      </c>
      <c r="X17" s="57">
        <v>4</v>
      </c>
      <c r="Y17" s="56">
        <v>19</v>
      </c>
      <c r="Z17" s="56">
        <v>10</v>
      </c>
      <c r="AA17" s="106">
        <v>81.16</v>
      </c>
      <c r="AB17" s="56">
        <v>8</v>
      </c>
      <c r="AC17" s="105">
        <v>5.36</v>
      </c>
      <c r="AD17" s="56">
        <v>9</v>
      </c>
      <c r="AE17" s="105">
        <v>5.25</v>
      </c>
      <c r="AF17" s="56">
        <v>5</v>
      </c>
      <c r="AG17" s="119">
        <f t="shared" si="1"/>
        <v>32</v>
      </c>
      <c r="AH17" s="124">
        <v>9</v>
      </c>
      <c r="AI17" s="54">
        <v>1225.3</v>
      </c>
      <c r="AJ17" s="71">
        <v>10</v>
      </c>
      <c r="AK17" s="67">
        <v>67</v>
      </c>
      <c r="AL17" s="70" t="s">
        <v>37</v>
      </c>
      <c r="AM17" s="67">
        <v>90</v>
      </c>
      <c r="AN17" s="70" t="s">
        <v>35</v>
      </c>
      <c r="AO17" s="67">
        <v>71</v>
      </c>
      <c r="AP17" s="70" t="s">
        <v>37</v>
      </c>
      <c r="AQ17" s="89">
        <v>264</v>
      </c>
      <c r="AR17" s="121" t="s">
        <v>33</v>
      </c>
      <c r="AS17" s="73">
        <v>1.7328703703703705E-3</v>
      </c>
      <c r="AT17" s="91" t="s">
        <v>23</v>
      </c>
      <c r="AU17" s="105">
        <v>5.31</v>
      </c>
      <c r="AV17" s="121" t="s">
        <v>25</v>
      </c>
      <c r="AW17" s="92">
        <v>79</v>
      </c>
      <c r="AX17" s="93" t="s">
        <v>37</v>
      </c>
      <c r="AY17" s="92">
        <v>179</v>
      </c>
      <c r="AZ17" s="93" t="s">
        <v>37</v>
      </c>
      <c r="BA17" s="203">
        <v>2.8</v>
      </c>
      <c r="BB17" s="204" t="s">
        <v>33</v>
      </c>
      <c r="BC17" s="56">
        <v>260</v>
      </c>
      <c r="BD17" s="99" t="s">
        <v>35</v>
      </c>
      <c r="BE17" s="56">
        <v>0</v>
      </c>
      <c r="BF17" s="93" t="s">
        <v>37</v>
      </c>
      <c r="BG17" s="56">
        <v>63</v>
      </c>
      <c r="BH17" s="99" t="s">
        <v>37</v>
      </c>
      <c r="BI17" s="198">
        <v>1.9490740740740739E-2</v>
      </c>
      <c r="BJ17" s="121" t="s">
        <v>25</v>
      </c>
      <c r="BK17" s="96">
        <v>69</v>
      </c>
      <c r="BL17" s="130" t="s">
        <v>24</v>
      </c>
      <c r="BM17" s="131">
        <v>270.10000000000002</v>
      </c>
      <c r="BN17" s="130" t="s">
        <v>37</v>
      </c>
      <c r="BO17" s="108">
        <f t="shared" si="2"/>
        <v>15</v>
      </c>
      <c r="BP17" s="121" t="s">
        <v>36</v>
      </c>
      <c r="BQ17" s="56">
        <v>43</v>
      </c>
      <c r="BR17" s="121" t="s">
        <v>35</v>
      </c>
      <c r="BS17" s="108">
        <f>J17+T17+V17+X17+AH17+AJ17+AL17+AN17+AP17+AR17+AT17+AV17+AX17+AZ17+BD17+BF17+BH17+BJ17+BP17+BR17</f>
        <v>169</v>
      </c>
      <c r="BT17" s="137" t="s">
        <v>37</v>
      </c>
    </row>
    <row r="18" spans="1:72" ht="21" customHeight="1">
      <c r="BK18" s="95"/>
      <c r="BL18" s="95"/>
      <c r="BM18" s="95"/>
      <c r="BN18" s="95"/>
      <c r="BO18" s="95"/>
      <c r="BP18" s="95"/>
    </row>
    <row r="19" spans="1:72">
      <c r="A19" s="163" t="s">
        <v>38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</row>
    <row r="20" spans="1:7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64"/>
      <c r="AD20" s="64"/>
      <c r="AE20" s="23"/>
      <c r="AF20" s="23"/>
      <c r="AG20" s="23"/>
      <c r="AH20" s="23"/>
      <c r="AI20" s="51"/>
      <c r="AJ20" s="51"/>
      <c r="AK20" s="23"/>
      <c r="AL20" s="23"/>
      <c r="AM20" s="23"/>
      <c r="AN20" s="23"/>
      <c r="AO20" s="23"/>
      <c r="AP20" s="23"/>
    </row>
    <row r="21" spans="1:72">
      <c r="A21" s="163" t="s">
        <v>109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</row>
  </sheetData>
  <autoFilter ref="A7:BT7">
    <filterColumn colId="62"/>
    <filterColumn colId="63"/>
    <filterColumn colId="64"/>
    <filterColumn colId="65"/>
    <filterColumn colId="66"/>
    <filterColumn colId="67"/>
    <sortState ref="A10:BT17">
      <sortCondition ref="BT7"/>
    </sortState>
  </autoFilter>
  <sortState ref="A8:AU18">
    <sortCondition ref="B8:B18"/>
  </sortState>
  <mergeCells count="51">
    <mergeCell ref="BS5:BT6"/>
    <mergeCell ref="BG5:BH6"/>
    <mergeCell ref="A21:BT21"/>
    <mergeCell ref="A1:BT1"/>
    <mergeCell ref="N2:AX2"/>
    <mergeCell ref="N3:AX3"/>
    <mergeCell ref="A4:J4"/>
    <mergeCell ref="A19:BT19"/>
    <mergeCell ref="AC6:AD6"/>
    <mergeCell ref="AK5:AL6"/>
    <mergeCell ref="BK5:BP5"/>
    <mergeCell ref="BK6:BL6"/>
    <mergeCell ref="BM6:BN6"/>
    <mergeCell ref="BO6:BO7"/>
    <mergeCell ref="BP6:BP7"/>
    <mergeCell ref="BI5:BJ6"/>
    <mergeCell ref="BQ5:BR6"/>
    <mergeCell ref="K6:L6"/>
    <mergeCell ref="AY5:AZ6"/>
    <mergeCell ref="BA5:BB6"/>
    <mergeCell ref="BC5:BD6"/>
    <mergeCell ref="BE5:BF6"/>
    <mergeCell ref="AM5:AN6"/>
    <mergeCell ref="O6:P6"/>
    <mergeCell ref="AH6:AH7"/>
    <mergeCell ref="U5:V6"/>
    <mergeCell ref="M6:N6"/>
    <mergeCell ref="A5:A7"/>
    <mergeCell ref="B5:B7"/>
    <mergeCell ref="C5:J5"/>
    <mergeCell ref="G6:H6"/>
    <mergeCell ref="I6:I7"/>
    <mergeCell ref="C6:D6"/>
    <mergeCell ref="E6:F6"/>
    <mergeCell ref="J6:J7"/>
    <mergeCell ref="AQ5:AR6"/>
    <mergeCell ref="AS5:AT6"/>
    <mergeCell ref="AU5:AV6"/>
    <mergeCell ref="AW5:AX6"/>
    <mergeCell ref="K5:T5"/>
    <mergeCell ref="W5:X6"/>
    <mergeCell ref="Y5:AH5"/>
    <mergeCell ref="Q6:R6"/>
    <mergeCell ref="S6:S7"/>
    <mergeCell ref="T6:T7"/>
    <mergeCell ref="AI5:AJ6"/>
    <mergeCell ref="Y6:Z6"/>
    <mergeCell ref="AA6:AB6"/>
    <mergeCell ref="AE6:AF6"/>
    <mergeCell ref="AG6:AG7"/>
    <mergeCell ref="AO5:AP6"/>
  </mergeCells>
  <phoneticPr fontId="2" type="noConversion"/>
  <pageMargins left="0.15748031496062992" right="0.15748031496062992" top="0.51181102362204722" bottom="0.74803149606299213" header="0.35433070866141736" footer="0.31496062992125984"/>
  <pageSetup paperSize="9" scale="41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8"/>
  <sheetViews>
    <sheetView view="pageBreakPreview" zoomScale="70" zoomScaleNormal="80" zoomScaleSheetLayoutView="7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BT19" sqref="A19:BT19"/>
    </sheetView>
  </sheetViews>
  <sheetFormatPr defaultRowHeight="15"/>
  <cols>
    <col min="1" max="1" width="4" hidden="1" customWidth="1"/>
    <col min="2" max="2" width="9.85546875" customWidth="1"/>
    <col min="3" max="3" width="7" bestFit="1" customWidth="1"/>
    <col min="4" max="4" width="3.85546875" bestFit="1" customWidth="1"/>
    <col min="5" max="5" width="5.140625" bestFit="1" customWidth="1"/>
    <col min="6" max="8" width="3.85546875" bestFit="1" customWidth="1"/>
    <col min="9" max="9" width="5.5703125" customWidth="1"/>
    <col min="10" max="10" width="3.85546875" bestFit="1" customWidth="1"/>
    <col min="11" max="11" width="4.42578125" customWidth="1"/>
    <col min="12" max="12" width="4.42578125" hidden="1" customWidth="1"/>
    <col min="13" max="17" width="4.42578125" customWidth="1"/>
    <col min="18" max="18" width="5.5703125" bestFit="1" customWidth="1"/>
    <col min="19" max="19" width="3.85546875" bestFit="1" customWidth="1"/>
    <col min="20" max="20" width="4" bestFit="1" customWidth="1"/>
    <col min="21" max="21" width="3.85546875" bestFit="1" customWidth="1"/>
    <col min="22" max="22" width="6.140625" bestFit="1" customWidth="1"/>
    <col min="23" max="23" width="3.85546875" bestFit="1" customWidth="1"/>
    <col min="24" max="25" width="6.28515625" customWidth="1"/>
    <col min="26" max="26" width="7.42578125" customWidth="1"/>
    <col min="27" max="27" width="3.85546875" bestFit="1" customWidth="1"/>
    <col min="28" max="28" width="6.85546875" customWidth="1"/>
    <col min="29" max="29" width="3.7109375" customWidth="1"/>
    <col min="30" max="30" width="5" customWidth="1"/>
    <col min="31" max="31" width="3.7109375" customWidth="1"/>
    <col min="32" max="32" width="5.140625" customWidth="1"/>
    <col min="33" max="33" width="3.85546875" bestFit="1" customWidth="1"/>
    <col min="34" max="34" width="4.28515625" customWidth="1"/>
    <col min="35" max="35" width="4.140625" customWidth="1"/>
    <col min="36" max="36" width="5.140625" customWidth="1"/>
    <col min="37" max="37" width="4.140625" customWidth="1"/>
    <col min="38" max="38" width="4.42578125" customWidth="1"/>
    <col min="39" max="39" width="4.140625" customWidth="1"/>
    <col min="40" max="40" width="5.140625" style="25" bestFit="1" customWidth="1"/>
    <col min="41" max="41" width="4.140625" style="208" customWidth="1"/>
    <col min="42" max="42" width="4.42578125" style="25" customWidth="1"/>
    <col min="43" max="43" width="4.140625" style="208" customWidth="1"/>
    <col min="44" max="44" width="4.42578125" style="25" customWidth="1"/>
    <col min="45" max="45" width="4.140625" style="208" customWidth="1"/>
    <col min="46" max="46" width="7.28515625" style="25" customWidth="1"/>
    <col min="47" max="47" width="4" style="208" bestFit="1" customWidth="1"/>
    <col min="48" max="48" width="4.42578125" customWidth="1"/>
    <col min="49" max="49" width="4.42578125" style="211" customWidth="1"/>
    <col min="50" max="50" width="5.140625" bestFit="1" customWidth="1"/>
    <col min="51" max="51" width="4" style="211" customWidth="1"/>
    <col min="52" max="52" width="4.42578125" customWidth="1"/>
    <col min="53" max="53" width="4.42578125" style="211" customWidth="1"/>
    <col min="54" max="54" width="5.140625" customWidth="1"/>
    <col min="55" max="55" width="4.42578125" style="211" customWidth="1"/>
    <col min="56" max="56" width="4.42578125" customWidth="1"/>
    <col min="57" max="57" width="4.42578125" style="211" customWidth="1"/>
    <col min="58" max="58" width="4.140625" bestFit="1" customWidth="1"/>
    <col min="59" max="59" width="4" style="211" bestFit="1" customWidth="1"/>
    <col min="60" max="60" width="4.42578125" customWidth="1"/>
    <col min="61" max="61" width="4.42578125" style="211" customWidth="1"/>
    <col min="62" max="62" width="6.42578125" customWidth="1"/>
    <col min="63" max="63" width="4" style="211" bestFit="1" customWidth="1"/>
    <col min="64" max="64" width="4.42578125" customWidth="1"/>
    <col min="65" max="65" width="4.42578125" style="211" customWidth="1"/>
    <col min="66" max="66" width="7" customWidth="1"/>
    <col min="67" max="67" width="4" style="211" bestFit="1" customWidth="1"/>
    <col min="68" max="68" width="4" style="94" customWidth="1"/>
    <col min="69" max="69" width="4" style="211" customWidth="1"/>
    <col min="70" max="70" width="4.42578125" customWidth="1"/>
    <col min="71" max="71" width="4.42578125" style="211" customWidth="1"/>
    <col min="72" max="72" width="4.85546875" customWidth="1"/>
    <col min="73" max="73" width="4" bestFit="1" customWidth="1"/>
  </cols>
  <sheetData>
    <row r="1" spans="1:73" s="117" customFormat="1" ht="53.25" customHeight="1">
      <c r="C1" s="107"/>
      <c r="H1" s="109"/>
      <c r="L1" s="103"/>
      <c r="N1" s="186" t="s">
        <v>112</v>
      </c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208"/>
      <c r="BA1" s="208"/>
      <c r="BC1" s="208"/>
      <c r="BE1" s="208"/>
      <c r="BG1" s="208"/>
      <c r="BH1" s="116"/>
      <c r="BI1" s="211"/>
      <c r="BJ1" s="116"/>
      <c r="BK1" s="211"/>
      <c r="BL1" s="116"/>
      <c r="BM1" s="211"/>
      <c r="BO1" s="208"/>
      <c r="BQ1" s="208"/>
      <c r="BS1" s="208"/>
    </row>
    <row r="2" spans="1:73" s="117" customFormat="1" ht="15.75">
      <c r="C2" s="107"/>
      <c r="H2" s="109"/>
      <c r="L2" s="103"/>
      <c r="N2" s="157" t="s">
        <v>20</v>
      </c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208"/>
      <c r="BA2" s="208"/>
      <c r="BC2" s="208"/>
      <c r="BE2" s="208"/>
      <c r="BG2" s="208"/>
      <c r="BH2" s="116"/>
      <c r="BI2" s="211"/>
      <c r="BJ2" s="116"/>
      <c r="BK2" s="211"/>
      <c r="BL2" s="116"/>
      <c r="BM2" s="211"/>
      <c r="BO2" s="208"/>
      <c r="BQ2" s="208"/>
      <c r="BS2" s="208"/>
    </row>
    <row r="3" spans="1:73" s="117" customFormat="1">
      <c r="C3" s="107"/>
      <c r="H3" s="109"/>
      <c r="L3" s="103"/>
      <c r="N3" s="158" t="s">
        <v>12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208"/>
      <c r="BA3" s="208"/>
      <c r="BC3" s="208"/>
      <c r="BE3" s="208"/>
      <c r="BG3" s="208"/>
      <c r="BH3" s="116"/>
      <c r="BI3" s="211"/>
      <c r="BJ3" s="116"/>
      <c r="BK3" s="211"/>
      <c r="BL3" s="116"/>
      <c r="BM3" s="211"/>
      <c r="BO3" s="208"/>
      <c r="BQ3" s="208"/>
      <c r="BS3" s="208"/>
    </row>
    <row r="4" spans="1:73" s="117" customFormat="1">
      <c r="A4" s="152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01"/>
      <c r="L4" s="102"/>
      <c r="M4" s="101"/>
      <c r="O4" s="100"/>
      <c r="P4" s="100"/>
      <c r="Q4" s="100"/>
      <c r="R4" s="100"/>
      <c r="S4" s="100"/>
      <c r="T4" s="100"/>
      <c r="U4" s="100"/>
      <c r="V4" s="100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L4" s="139"/>
      <c r="AM4" s="139"/>
      <c r="AN4" s="139"/>
      <c r="AO4" s="205"/>
      <c r="AP4" s="139"/>
      <c r="AQ4" s="205"/>
      <c r="AR4" s="139"/>
      <c r="AS4" s="205"/>
      <c r="AT4" s="24"/>
      <c r="AU4" s="209"/>
      <c r="AV4" s="24"/>
      <c r="AW4" s="209"/>
      <c r="AX4" s="24"/>
      <c r="AY4" s="209"/>
      <c r="AZ4" s="24"/>
      <c r="BA4" s="209"/>
      <c r="BB4" s="24"/>
      <c r="BC4" s="209"/>
      <c r="BD4" s="24"/>
      <c r="BE4" s="209"/>
      <c r="BG4" s="209"/>
      <c r="BI4" s="208"/>
      <c r="BK4" s="208"/>
      <c r="BM4" s="208"/>
      <c r="BN4" s="24"/>
      <c r="BO4" s="209"/>
      <c r="BP4" s="24"/>
      <c r="BQ4" s="208"/>
      <c r="BS4" s="208"/>
      <c r="BU4" s="126" t="s">
        <v>111</v>
      </c>
    </row>
    <row r="5" spans="1:73" s="65" customFormat="1" ht="15" customHeight="1">
      <c r="A5" s="151" t="s">
        <v>0</v>
      </c>
      <c r="B5" s="151" t="s">
        <v>1</v>
      </c>
      <c r="C5" s="153" t="s">
        <v>13</v>
      </c>
      <c r="D5" s="153"/>
      <c r="E5" s="153"/>
      <c r="F5" s="153"/>
      <c r="G5" s="153"/>
      <c r="H5" s="153"/>
      <c r="I5" s="153"/>
      <c r="J5" s="153"/>
      <c r="K5" s="167" t="s">
        <v>7</v>
      </c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154" t="s">
        <v>8</v>
      </c>
      <c r="W5" s="154"/>
      <c r="X5" s="154" t="s">
        <v>19</v>
      </c>
      <c r="Y5" s="154"/>
      <c r="Z5" s="153" t="s">
        <v>16</v>
      </c>
      <c r="AA5" s="153"/>
      <c r="AB5" s="153"/>
      <c r="AC5" s="153"/>
      <c r="AD5" s="153"/>
      <c r="AE5" s="153"/>
      <c r="AF5" s="153"/>
      <c r="AG5" s="153"/>
      <c r="AH5" s="153"/>
      <c r="AI5" s="153"/>
      <c r="AJ5" s="162" t="s">
        <v>9</v>
      </c>
      <c r="AK5" s="162"/>
      <c r="AL5" s="178" t="s">
        <v>34</v>
      </c>
      <c r="AM5" s="179"/>
      <c r="AN5" s="162" t="s">
        <v>123</v>
      </c>
      <c r="AO5" s="162"/>
      <c r="AP5" s="141" t="s">
        <v>82</v>
      </c>
      <c r="AQ5" s="141"/>
      <c r="AR5" s="141" t="s">
        <v>39</v>
      </c>
      <c r="AS5" s="141"/>
      <c r="AT5" s="141" t="s">
        <v>104</v>
      </c>
      <c r="AU5" s="141"/>
      <c r="AV5" s="141" t="s">
        <v>108</v>
      </c>
      <c r="AW5" s="141"/>
      <c r="AX5" s="141" t="s">
        <v>40</v>
      </c>
      <c r="AY5" s="141"/>
      <c r="AZ5" s="142" t="s">
        <v>51</v>
      </c>
      <c r="BA5" s="142"/>
      <c r="BB5" s="200" t="s">
        <v>52</v>
      </c>
      <c r="BC5" s="200"/>
      <c r="BD5" s="182" t="s">
        <v>41</v>
      </c>
      <c r="BE5" s="183"/>
      <c r="BF5" s="144" t="s">
        <v>42</v>
      </c>
      <c r="BG5" s="144"/>
      <c r="BH5" s="145" t="s">
        <v>45</v>
      </c>
      <c r="BI5" s="145"/>
      <c r="BJ5" s="141" t="s">
        <v>46</v>
      </c>
      <c r="BK5" s="141"/>
      <c r="BL5" s="146" t="s">
        <v>105</v>
      </c>
      <c r="BM5" s="147"/>
      <c r="BN5" s="147"/>
      <c r="BO5" s="147"/>
      <c r="BP5" s="147"/>
      <c r="BQ5" s="148"/>
      <c r="BR5" s="141" t="s">
        <v>49</v>
      </c>
      <c r="BS5" s="141"/>
      <c r="BT5" s="141" t="s">
        <v>50</v>
      </c>
      <c r="BU5" s="141"/>
    </row>
    <row r="6" spans="1:73" s="66" customFormat="1" ht="75.75" customHeight="1">
      <c r="A6" s="151"/>
      <c r="B6" s="151"/>
      <c r="C6" s="159" t="s">
        <v>5</v>
      </c>
      <c r="D6" s="159"/>
      <c r="E6" s="159" t="s">
        <v>4</v>
      </c>
      <c r="F6" s="159"/>
      <c r="G6" s="159" t="s">
        <v>6</v>
      </c>
      <c r="H6" s="159"/>
      <c r="I6" s="155" t="s">
        <v>14</v>
      </c>
      <c r="J6" s="155" t="s">
        <v>3</v>
      </c>
      <c r="K6" s="160" t="s">
        <v>28</v>
      </c>
      <c r="L6" s="164"/>
      <c r="M6" s="161"/>
      <c r="N6" s="159" t="s">
        <v>27</v>
      </c>
      <c r="O6" s="159"/>
      <c r="P6" s="160" t="s">
        <v>110</v>
      </c>
      <c r="Q6" s="161"/>
      <c r="R6" s="159" t="s">
        <v>122</v>
      </c>
      <c r="S6" s="159"/>
      <c r="T6" s="155" t="s">
        <v>14</v>
      </c>
      <c r="U6" s="155" t="s">
        <v>3</v>
      </c>
      <c r="V6" s="154"/>
      <c r="W6" s="154"/>
      <c r="X6" s="154"/>
      <c r="Y6" s="154"/>
      <c r="Z6" s="159" t="s">
        <v>15</v>
      </c>
      <c r="AA6" s="159"/>
      <c r="AB6" s="159" t="s">
        <v>17</v>
      </c>
      <c r="AC6" s="159"/>
      <c r="AD6" s="159" t="s">
        <v>26</v>
      </c>
      <c r="AE6" s="159"/>
      <c r="AF6" s="159" t="s">
        <v>18</v>
      </c>
      <c r="AG6" s="159"/>
      <c r="AH6" s="155" t="s">
        <v>14</v>
      </c>
      <c r="AI6" s="155" t="s">
        <v>3</v>
      </c>
      <c r="AJ6" s="162"/>
      <c r="AK6" s="162"/>
      <c r="AL6" s="180"/>
      <c r="AM6" s="181"/>
      <c r="AN6" s="162"/>
      <c r="AO6" s="162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2"/>
      <c r="BA6" s="142"/>
      <c r="BB6" s="200"/>
      <c r="BC6" s="200"/>
      <c r="BD6" s="184"/>
      <c r="BE6" s="185"/>
      <c r="BF6" s="144"/>
      <c r="BG6" s="144"/>
      <c r="BH6" s="145"/>
      <c r="BI6" s="145"/>
      <c r="BJ6" s="141"/>
      <c r="BK6" s="141"/>
      <c r="BL6" s="146" t="s">
        <v>47</v>
      </c>
      <c r="BM6" s="148"/>
      <c r="BN6" s="149" t="s">
        <v>48</v>
      </c>
      <c r="BO6" s="150"/>
      <c r="BP6" s="151" t="s">
        <v>14</v>
      </c>
      <c r="BQ6" s="215" t="s">
        <v>3</v>
      </c>
      <c r="BR6" s="141"/>
      <c r="BS6" s="141"/>
      <c r="BT6" s="141"/>
      <c r="BU6" s="141"/>
    </row>
    <row r="7" spans="1:73" s="65" customFormat="1" ht="64.5">
      <c r="A7" s="151"/>
      <c r="B7" s="151"/>
      <c r="C7" s="132" t="s">
        <v>2</v>
      </c>
      <c r="D7" s="133" t="s">
        <v>3</v>
      </c>
      <c r="E7" s="133" t="s">
        <v>2</v>
      </c>
      <c r="F7" s="133" t="s">
        <v>3</v>
      </c>
      <c r="G7" s="133" t="s">
        <v>2</v>
      </c>
      <c r="H7" s="134" t="s">
        <v>3</v>
      </c>
      <c r="I7" s="155"/>
      <c r="J7" s="155"/>
      <c r="K7" s="135" t="s">
        <v>2</v>
      </c>
      <c r="L7" s="136" t="s">
        <v>29</v>
      </c>
      <c r="M7" s="135" t="s">
        <v>3</v>
      </c>
      <c r="N7" s="135" t="s">
        <v>2</v>
      </c>
      <c r="O7" s="135" t="s">
        <v>3</v>
      </c>
      <c r="P7" s="135" t="s">
        <v>2</v>
      </c>
      <c r="Q7" s="135" t="s">
        <v>3</v>
      </c>
      <c r="R7" s="135" t="s">
        <v>2</v>
      </c>
      <c r="S7" s="135" t="s">
        <v>3</v>
      </c>
      <c r="T7" s="155"/>
      <c r="U7" s="155"/>
      <c r="V7" s="133" t="s">
        <v>2</v>
      </c>
      <c r="W7" s="133" t="s">
        <v>3</v>
      </c>
      <c r="X7" s="133" t="s">
        <v>2</v>
      </c>
      <c r="Y7" s="133" t="s">
        <v>3</v>
      </c>
      <c r="Z7" s="133" t="s">
        <v>2</v>
      </c>
      <c r="AA7" s="133" t="s">
        <v>3</v>
      </c>
      <c r="AB7" s="133" t="s">
        <v>2</v>
      </c>
      <c r="AC7" s="133" t="s">
        <v>3</v>
      </c>
      <c r="AD7" s="133" t="s">
        <v>2</v>
      </c>
      <c r="AE7" s="133" t="s">
        <v>3</v>
      </c>
      <c r="AF7" s="133" t="s">
        <v>2</v>
      </c>
      <c r="AG7" s="133" t="s">
        <v>3</v>
      </c>
      <c r="AH7" s="155"/>
      <c r="AI7" s="155"/>
      <c r="AJ7" s="68" t="s">
        <v>2</v>
      </c>
      <c r="AK7" s="69" t="s">
        <v>3</v>
      </c>
      <c r="AL7" s="68" t="s">
        <v>2</v>
      </c>
      <c r="AM7" s="69" t="s">
        <v>3</v>
      </c>
      <c r="AN7" s="68" t="s">
        <v>2</v>
      </c>
      <c r="AO7" s="206" t="s">
        <v>3</v>
      </c>
      <c r="AP7" s="68" t="s">
        <v>2</v>
      </c>
      <c r="AQ7" s="206" t="s">
        <v>3</v>
      </c>
      <c r="AR7" s="68" t="s">
        <v>2</v>
      </c>
      <c r="AS7" s="206" t="s">
        <v>3</v>
      </c>
      <c r="AT7" s="68" t="s">
        <v>2</v>
      </c>
      <c r="AU7" s="206" t="s">
        <v>3</v>
      </c>
      <c r="AV7" s="68" t="s">
        <v>2</v>
      </c>
      <c r="AW7" s="206" t="s">
        <v>3</v>
      </c>
      <c r="AX7" s="68" t="s">
        <v>2</v>
      </c>
      <c r="AY7" s="206" t="s">
        <v>3</v>
      </c>
      <c r="AZ7" s="68" t="s">
        <v>2</v>
      </c>
      <c r="BA7" s="206" t="s">
        <v>3</v>
      </c>
      <c r="BB7" s="201" t="s">
        <v>2</v>
      </c>
      <c r="BC7" s="212" t="s">
        <v>3</v>
      </c>
      <c r="BD7" s="133" t="s">
        <v>2</v>
      </c>
      <c r="BE7" s="214" t="s">
        <v>3</v>
      </c>
      <c r="BF7" s="133" t="s">
        <v>2</v>
      </c>
      <c r="BG7" s="214" t="s">
        <v>3</v>
      </c>
      <c r="BH7" s="133" t="s">
        <v>2</v>
      </c>
      <c r="BI7" s="214" t="s">
        <v>3</v>
      </c>
      <c r="BJ7" s="68" t="s">
        <v>2</v>
      </c>
      <c r="BK7" s="206" t="s">
        <v>3</v>
      </c>
      <c r="BL7" s="68" t="s">
        <v>2</v>
      </c>
      <c r="BM7" s="206" t="s">
        <v>3</v>
      </c>
      <c r="BN7" s="68" t="s">
        <v>2</v>
      </c>
      <c r="BO7" s="206" t="s">
        <v>3</v>
      </c>
      <c r="BP7" s="151"/>
      <c r="BQ7" s="215"/>
      <c r="BR7" s="68" t="s">
        <v>2</v>
      </c>
      <c r="BS7" s="206" t="s">
        <v>3</v>
      </c>
      <c r="BT7" s="68" t="s">
        <v>14</v>
      </c>
      <c r="BU7" s="68" t="s">
        <v>3</v>
      </c>
    </row>
    <row r="8" spans="1:73" s="65" customFormat="1" ht="27.75" customHeight="1">
      <c r="A8" s="74">
        <v>2</v>
      </c>
      <c r="B8" s="76" t="s">
        <v>30</v>
      </c>
      <c r="C8" s="79">
        <v>7.37</v>
      </c>
      <c r="D8" s="74">
        <v>2</v>
      </c>
      <c r="E8" s="74">
        <v>96</v>
      </c>
      <c r="F8" s="74">
        <v>4</v>
      </c>
      <c r="G8" s="82">
        <v>42</v>
      </c>
      <c r="H8" s="74">
        <v>3</v>
      </c>
      <c r="I8" s="74">
        <v>9</v>
      </c>
      <c r="J8" s="75">
        <v>3</v>
      </c>
      <c r="K8" s="77">
        <v>95</v>
      </c>
      <c r="L8" s="78"/>
      <c r="M8" s="77">
        <v>1</v>
      </c>
      <c r="N8" s="108" t="s">
        <v>124</v>
      </c>
      <c r="O8" s="74">
        <v>5</v>
      </c>
      <c r="P8" s="108" t="s">
        <v>96</v>
      </c>
      <c r="Q8" s="119">
        <v>1</v>
      </c>
      <c r="R8" s="105">
        <v>2.0499999999999998</v>
      </c>
      <c r="S8" s="74">
        <v>2</v>
      </c>
      <c r="T8" s="74">
        <f>M8+O8+Q8+S8</f>
        <v>9</v>
      </c>
      <c r="U8" s="75">
        <v>2</v>
      </c>
      <c r="V8" s="74">
        <v>494</v>
      </c>
      <c r="W8" s="80">
        <v>1</v>
      </c>
      <c r="X8" s="74">
        <v>233.06</v>
      </c>
      <c r="Y8" s="75">
        <v>1</v>
      </c>
      <c r="Z8" s="74">
        <v>51</v>
      </c>
      <c r="AA8" s="74">
        <v>1</v>
      </c>
      <c r="AB8" s="106">
        <v>24</v>
      </c>
      <c r="AC8" s="74">
        <v>2</v>
      </c>
      <c r="AD8" s="128">
        <v>2.33</v>
      </c>
      <c r="AE8" s="74">
        <v>1</v>
      </c>
      <c r="AF8" s="105">
        <v>4.4000000000000004</v>
      </c>
      <c r="AG8" s="74">
        <v>3</v>
      </c>
      <c r="AH8" s="74">
        <f>AA8+AC8+AE8+AG8</f>
        <v>7</v>
      </c>
      <c r="AI8" s="81">
        <v>2</v>
      </c>
      <c r="AJ8" s="74">
        <v>235</v>
      </c>
      <c r="AK8" s="80">
        <v>1</v>
      </c>
      <c r="AL8" s="140" t="s">
        <v>97</v>
      </c>
      <c r="AM8" s="80">
        <v>1</v>
      </c>
      <c r="AN8" s="74">
        <v>227</v>
      </c>
      <c r="AO8" s="207">
        <v>1</v>
      </c>
      <c r="AP8" s="74">
        <v>232</v>
      </c>
      <c r="AQ8" s="207">
        <v>1</v>
      </c>
      <c r="AR8" s="114">
        <v>334</v>
      </c>
      <c r="AS8" s="207">
        <v>2</v>
      </c>
      <c r="AT8" s="113" t="s">
        <v>114</v>
      </c>
      <c r="AU8" s="207">
        <v>1</v>
      </c>
      <c r="AV8" s="105">
        <v>2.12</v>
      </c>
      <c r="AW8" s="207" t="s">
        <v>21</v>
      </c>
      <c r="AX8" s="119">
        <v>229</v>
      </c>
      <c r="AY8" s="207">
        <v>1</v>
      </c>
      <c r="AZ8" s="119">
        <v>638</v>
      </c>
      <c r="BA8" s="207">
        <v>1</v>
      </c>
      <c r="BB8" s="203">
        <v>11.86</v>
      </c>
      <c r="BC8" s="213" t="s">
        <v>21</v>
      </c>
      <c r="BD8" s="67">
        <v>661</v>
      </c>
      <c r="BE8" s="207">
        <v>2</v>
      </c>
      <c r="BF8" s="67">
        <v>87</v>
      </c>
      <c r="BG8" s="207" t="s">
        <v>44</v>
      </c>
      <c r="BH8" s="67">
        <v>154</v>
      </c>
      <c r="BI8" s="207">
        <v>2</v>
      </c>
      <c r="BJ8" s="199">
        <v>5.9722222222222225E-3</v>
      </c>
      <c r="BK8" s="207">
        <v>1</v>
      </c>
      <c r="BL8" s="67">
        <v>116</v>
      </c>
      <c r="BM8" s="216">
        <v>2</v>
      </c>
      <c r="BN8" s="217">
        <v>169.53</v>
      </c>
      <c r="BO8" s="216" t="s">
        <v>21</v>
      </c>
      <c r="BP8" s="108">
        <f>BO8+BM8</f>
        <v>3</v>
      </c>
      <c r="BQ8" s="207">
        <v>1</v>
      </c>
      <c r="BR8" s="67">
        <v>82</v>
      </c>
      <c r="BS8" s="207" t="s">
        <v>21</v>
      </c>
      <c r="BT8" s="108">
        <f>J8+U8+W8+Y8+AI8+AK8+AM8+AO8+AQ8+AS8+AU8+AW8+AY8+BA8+BE8+1.5+BI8+BK8+BQ8++BS8</f>
        <v>27.5</v>
      </c>
      <c r="BU8" s="137" t="s">
        <v>21</v>
      </c>
    </row>
    <row r="9" spans="1:73" s="65" customFormat="1" ht="27.75" customHeight="1">
      <c r="A9" s="74">
        <v>1</v>
      </c>
      <c r="B9" s="76" t="s">
        <v>31</v>
      </c>
      <c r="C9" s="79">
        <v>7.03</v>
      </c>
      <c r="D9" s="74">
        <v>1</v>
      </c>
      <c r="E9" s="74">
        <v>114</v>
      </c>
      <c r="F9" s="74">
        <v>1</v>
      </c>
      <c r="G9" s="82">
        <v>46</v>
      </c>
      <c r="H9" s="74">
        <v>2</v>
      </c>
      <c r="I9" s="74">
        <v>4</v>
      </c>
      <c r="J9" s="75">
        <v>1</v>
      </c>
      <c r="K9" s="77">
        <v>90</v>
      </c>
      <c r="L9" s="78"/>
      <c r="M9" s="77">
        <v>2</v>
      </c>
      <c r="N9" s="108" t="s">
        <v>125</v>
      </c>
      <c r="O9" s="74">
        <v>1</v>
      </c>
      <c r="P9" s="108" t="s">
        <v>94</v>
      </c>
      <c r="Q9" s="119">
        <v>2</v>
      </c>
      <c r="R9" s="105">
        <v>1.5</v>
      </c>
      <c r="S9" s="74">
        <v>1</v>
      </c>
      <c r="T9" s="119">
        <f>M9+O9+Q9+S9</f>
        <v>6</v>
      </c>
      <c r="U9" s="75">
        <v>1</v>
      </c>
      <c r="V9" s="74">
        <v>435</v>
      </c>
      <c r="W9" s="80">
        <v>2</v>
      </c>
      <c r="X9" s="74">
        <v>268.2</v>
      </c>
      <c r="Y9" s="75">
        <v>2</v>
      </c>
      <c r="Z9" s="74">
        <v>50</v>
      </c>
      <c r="AA9" s="74">
        <v>2</v>
      </c>
      <c r="AB9" s="106">
        <v>23.86</v>
      </c>
      <c r="AC9" s="74">
        <v>1</v>
      </c>
      <c r="AD9" s="128">
        <v>3.14</v>
      </c>
      <c r="AE9" s="74">
        <v>2</v>
      </c>
      <c r="AF9" s="105">
        <v>3.26</v>
      </c>
      <c r="AG9" s="74">
        <v>1</v>
      </c>
      <c r="AH9" s="119">
        <f>AA9+AC9+AE9+AG9</f>
        <v>6</v>
      </c>
      <c r="AI9" s="81">
        <v>1</v>
      </c>
      <c r="AJ9" s="74">
        <v>232</v>
      </c>
      <c r="AK9" s="80">
        <v>2</v>
      </c>
      <c r="AL9" s="140" t="s">
        <v>95</v>
      </c>
      <c r="AM9" s="80">
        <v>2</v>
      </c>
      <c r="AN9" s="74">
        <v>176</v>
      </c>
      <c r="AO9" s="207">
        <v>3</v>
      </c>
      <c r="AP9" s="74">
        <v>213</v>
      </c>
      <c r="AQ9" s="207">
        <v>2</v>
      </c>
      <c r="AR9" s="114">
        <v>306</v>
      </c>
      <c r="AS9" s="207">
        <v>4</v>
      </c>
      <c r="AT9" s="113" t="s">
        <v>115</v>
      </c>
      <c r="AU9" s="207">
        <v>3</v>
      </c>
      <c r="AV9" s="105">
        <v>3.51</v>
      </c>
      <c r="AW9" s="207">
        <v>4</v>
      </c>
      <c r="AX9" s="119">
        <v>208</v>
      </c>
      <c r="AY9" s="207">
        <v>2</v>
      </c>
      <c r="AZ9" s="119">
        <v>510</v>
      </c>
      <c r="BA9" s="207">
        <v>2</v>
      </c>
      <c r="BB9" s="203">
        <v>6.33</v>
      </c>
      <c r="BC9" s="213" t="s">
        <v>23</v>
      </c>
      <c r="BD9" s="67">
        <v>665</v>
      </c>
      <c r="BE9" s="207">
        <v>1</v>
      </c>
      <c r="BF9" s="67">
        <v>87</v>
      </c>
      <c r="BG9" s="207" t="s">
        <v>44</v>
      </c>
      <c r="BH9" s="67">
        <v>163</v>
      </c>
      <c r="BI9" s="207">
        <v>1</v>
      </c>
      <c r="BJ9" s="199">
        <v>6.2731481481481475E-3</v>
      </c>
      <c r="BK9" s="207">
        <v>2</v>
      </c>
      <c r="BL9" s="67">
        <v>153</v>
      </c>
      <c r="BM9" s="216">
        <v>1</v>
      </c>
      <c r="BN9" s="217">
        <v>170.1</v>
      </c>
      <c r="BO9" s="216" t="s">
        <v>10</v>
      </c>
      <c r="BP9" s="108">
        <f>BO9+BM9</f>
        <v>3</v>
      </c>
      <c r="BQ9" s="207">
        <v>2</v>
      </c>
      <c r="BR9" s="67">
        <v>72</v>
      </c>
      <c r="BS9" s="207" t="s">
        <v>22</v>
      </c>
      <c r="BT9" s="108">
        <f>J9+U9+W9+Y9+AI9+AK9+AM9+AO9+AQ9+AS9+AU9+AW9+AY9+BA9+BE9+1.5+BI9+BK9+BQ9++BS9</f>
        <v>41.5</v>
      </c>
      <c r="BU9" s="137" t="s">
        <v>10</v>
      </c>
    </row>
    <row r="10" spans="1:73" s="65" customFormat="1" ht="27.75" customHeight="1">
      <c r="A10" s="74">
        <v>4</v>
      </c>
      <c r="B10" s="76">
        <v>585</v>
      </c>
      <c r="C10" s="79">
        <v>8.1199999999999992</v>
      </c>
      <c r="D10" s="74">
        <v>4</v>
      </c>
      <c r="E10" s="74">
        <v>96</v>
      </c>
      <c r="F10" s="74">
        <v>5</v>
      </c>
      <c r="G10" s="82">
        <v>33</v>
      </c>
      <c r="H10" s="74">
        <v>5</v>
      </c>
      <c r="I10" s="74">
        <v>14</v>
      </c>
      <c r="J10" s="75">
        <v>5</v>
      </c>
      <c r="K10" s="77">
        <v>76</v>
      </c>
      <c r="L10" s="78"/>
      <c r="M10" s="77">
        <v>5</v>
      </c>
      <c r="N10" s="108" t="s">
        <v>126</v>
      </c>
      <c r="O10" s="108" t="s">
        <v>23</v>
      </c>
      <c r="P10" s="108" t="s">
        <v>102</v>
      </c>
      <c r="Q10" s="108" t="s">
        <v>24</v>
      </c>
      <c r="R10" s="105">
        <v>2.34</v>
      </c>
      <c r="S10" s="74">
        <v>3</v>
      </c>
      <c r="T10" s="119">
        <f>M10+O10+Q10+S10</f>
        <v>17</v>
      </c>
      <c r="U10" s="75">
        <v>5</v>
      </c>
      <c r="V10" s="74">
        <v>408</v>
      </c>
      <c r="W10" s="80">
        <v>3</v>
      </c>
      <c r="X10" s="74">
        <v>404.27</v>
      </c>
      <c r="Y10" s="75">
        <v>3</v>
      </c>
      <c r="Z10" s="74">
        <v>30</v>
      </c>
      <c r="AA10" s="74">
        <v>5</v>
      </c>
      <c r="AB10" s="106">
        <v>56.34</v>
      </c>
      <c r="AC10" s="74">
        <v>4</v>
      </c>
      <c r="AD10" s="128">
        <v>4.41</v>
      </c>
      <c r="AE10" s="74">
        <v>5</v>
      </c>
      <c r="AF10" s="105">
        <v>6.37</v>
      </c>
      <c r="AG10" s="74">
        <v>5</v>
      </c>
      <c r="AH10" s="119">
        <f>AA10+AC10+AE10+AG10</f>
        <v>19</v>
      </c>
      <c r="AI10" s="81">
        <v>5</v>
      </c>
      <c r="AJ10" s="74">
        <v>140</v>
      </c>
      <c r="AK10" s="80">
        <v>5</v>
      </c>
      <c r="AL10" s="140" t="s">
        <v>103</v>
      </c>
      <c r="AM10" s="80">
        <v>3</v>
      </c>
      <c r="AN10" s="74">
        <v>195</v>
      </c>
      <c r="AO10" s="207">
        <v>2</v>
      </c>
      <c r="AP10" s="74">
        <v>186</v>
      </c>
      <c r="AQ10" s="207">
        <v>5</v>
      </c>
      <c r="AR10" s="114">
        <v>346</v>
      </c>
      <c r="AS10" s="207">
        <v>1</v>
      </c>
      <c r="AT10" s="113" t="s">
        <v>117</v>
      </c>
      <c r="AU10" s="207">
        <v>2</v>
      </c>
      <c r="AV10" s="105">
        <v>3.21</v>
      </c>
      <c r="AW10" s="207">
        <v>3</v>
      </c>
      <c r="AX10" s="119">
        <v>183</v>
      </c>
      <c r="AY10" s="207">
        <v>3</v>
      </c>
      <c r="AZ10" s="119">
        <v>391</v>
      </c>
      <c r="BA10" s="207">
        <v>5</v>
      </c>
      <c r="BB10" s="203">
        <v>9.75</v>
      </c>
      <c r="BC10" s="213" t="s">
        <v>10</v>
      </c>
      <c r="BD10" s="67">
        <v>337</v>
      </c>
      <c r="BE10" s="207">
        <v>5</v>
      </c>
      <c r="BF10" s="67">
        <v>60</v>
      </c>
      <c r="BG10" s="207">
        <v>5</v>
      </c>
      <c r="BH10" s="67">
        <v>109</v>
      </c>
      <c r="BI10" s="207">
        <v>5</v>
      </c>
      <c r="BJ10" s="199">
        <v>1.5706018518518522E-2</v>
      </c>
      <c r="BK10" s="207">
        <v>4</v>
      </c>
      <c r="BL10" s="67">
        <v>77</v>
      </c>
      <c r="BM10" s="216">
        <v>3</v>
      </c>
      <c r="BN10" s="217">
        <v>210</v>
      </c>
      <c r="BO10" s="216" t="s">
        <v>23</v>
      </c>
      <c r="BP10" s="108">
        <f>BO10+BM10</f>
        <v>7</v>
      </c>
      <c r="BQ10" s="207">
        <v>4</v>
      </c>
      <c r="BR10" s="67">
        <v>79</v>
      </c>
      <c r="BS10" s="207" t="s">
        <v>10</v>
      </c>
      <c r="BT10" s="108">
        <f>J10+U10+W10+Y10+AI10+AK10+AM10+AO10+AQ10+AS10+AU10+AW10+AY10+BA10+BE10+BG10+BI10+BK10+BQ10++BS10</f>
        <v>75</v>
      </c>
      <c r="BU10" s="137" t="s">
        <v>22</v>
      </c>
    </row>
    <row r="11" spans="1:73" s="117" customFormat="1" ht="27.75" customHeight="1">
      <c r="A11" s="119"/>
      <c r="B11" s="76">
        <v>381</v>
      </c>
      <c r="C11" s="79">
        <v>8.24</v>
      </c>
      <c r="D11" s="74">
        <v>5</v>
      </c>
      <c r="E11" s="74">
        <v>108</v>
      </c>
      <c r="F11" s="74">
        <v>2</v>
      </c>
      <c r="G11" s="82">
        <v>50</v>
      </c>
      <c r="H11" s="74">
        <v>1</v>
      </c>
      <c r="I11" s="74">
        <v>8</v>
      </c>
      <c r="J11" s="75">
        <v>2</v>
      </c>
      <c r="K11" s="77">
        <v>81</v>
      </c>
      <c r="L11" s="78"/>
      <c r="M11" s="77">
        <v>4</v>
      </c>
      <c r="N11" s="108" t="s">
        <v>125</v>
      </c>
      <c r="O11" s="119">
        <v>2</v>
      </c>
      <c r="P11" s="108" t="s">
        <v>98</v>
      </c>
      <c r="Q11" s="119">
        <v>3</v>
      </c>
      <c r="R11" s="105">
        <v>3.4</v>
      </c>
      <c r="S11" s="74">
        <v>5</v>
      </c>
      <c r="T11" s="119">
        <f>M11+O11+Q11+S11</f>
        <v>14</v>
      </c>
      <c r="U11" s="75">
        <v>4</v>
      </c>
      <c r="V11" s="74">
        <v>361</v>
      </c>
      <c r="W11" s="80">
        <v>5</v>
      </c>
      <c r="X11" s="74">
        <v>513.07000000000005</v>
      </c>
      <c r="Y11" s="75">
        <v>5</v>
      </c>
      <c r="Z11" s="74">
        <v>39</v>
      </c>
      <c r="AA11" s="74">
        <v>4</v>
      </c>
      <c r="AB11" s="106">
        <v>36.31</v>
      </c>
      <c r="AC11" s="74">
        <v>3</v>
      </c>
      <c r="AD11" s="128">
        <v>4.4000000000000004</v>
      </c>
      <c r="AE11" s="74">
        <v>4</v>
      </c>
      <c r="AF11" s="105">
        <v>3.45</v>
      </c>
      <c r="AG11" s="74">
        <v>2</v>
      </c>
      <c r="AH11" s="119">
        <f>AA11+AC11+AE11+AG11</f>
        <v>13</v>
      </c>
      <c r="AI11" s="81">
        <v>3</v>
      </c>
      <c r="AJ11" s="74">
        <v>198</v>
      </c>
      <c r="AK11" s="80">
        <v>3</v>
      </c>
      <c r="AL11" s="140" t="s">
        <v>99</v>
      </c>
      <c r="AM11" s="80">
        <v>4</v>
      </c>
      <c r="AN11" s="74">
        <v>169</v>
      </c>
      <c r="AO11" s="207">
        <v>4</v>
      </c>
      <c r="AP11" s="74">
        <v>189</v>
      </c>
      <c r="AQ11" s="207">
        <v>4</v>
      </c>
      <c r="AR11" s="114">
        <v>217</v>
      </c>
      <c r="AS11" s="207">
        <v>5</v>
      </c>
      <c r="AT11" s="113" t="s">
        <v>116</v>
      </c>
      <c r="AU11" s="207">
        <v>5</v>
      </c>
      <c r="AV11" s="105">
        <v>5.35</v>
      </c>
      <c r="AW11" s="207">
        <v>5</v>
      </c>
      <c r="AX11" s="119">
        <v>116</v>
      </c>
      <c r="AY11" s="207">
        <v>4</v>
      </c>
      <c r="AZ11" s="119">
        <v>424</v>
      </c>
      <c r="BA11" s="207">
        <v>3</v>
      </c>
      <c r="BB11" s="203">
        <v>6.86</v>
      </c>
      <c r="BC11" s="213" t="s">
        <v>22</v>
      </c>
      <c r="BD11" s="67">
        <v>598</v>
      </c>
      <c r="BE11" s="207">
        <v>3</v>
      </c>
      <c r="BF11" s="67">
        <v>74</v>
      </c>
      <c r="BG11" s="207">
        <v>3</v>
      </c>
      <c r="BH11" s="67">
        <v>142</v>
      </c>
      <c r="BI11" s="207">
        <v>3</v>
      </c>
      <c r="BJ11" s="199">
        <v>1.1875E-2</v>
      </c>
      <c r="BK11" s="207">
        <v>3</v>
      </c>
      <c r="BL11" s="67">
        <v>57</v>
      </c>
      <c r="BM11" s="216">
        <v>5</v>
      </c>
      <c r="BN11" s="217">
        <v>217.48</v>
      </c>
      <c r="BO11" s="216" t="s">
        <v>24</v>
      </c>
      <c r="BP11" s="108">
        <f>BO11+BM11</f>
        <v>10</v>
      </c>
      <c r="BQ11" s="207">
        <v>5</v>
      </c>
      <c r="BR11" s="67">
        <v>71</v>
      </c>
      <c r="BS11" s="207" t="s">
        <v>23</v>
      </c>
      <c r="BT11" s="108">
        <f>J11+U11+W11+Y11+AI11+AK11+AM11+AO11+AQ11+AS11+AU11+AW11+AY11+BA11+BE11+BG11+BI11+BK11+BQ11++BS11</f>
        <v>77</v>
      </c>
      <c r="BU11" s="137" t="s">
        <v>23</v>
      </c>
    </row>
    <row r="12" spans="1:73" s="65" customFormat="1" ht="27.75" customHeight="1">
      <c r="A12" s="74">
        <v>3</v>
      </c>
      <c r="B12" s="76">
        <v>282</v>
      </c>
      <c r="C12" s="79">
        <v>8.11</v>
      </c>
      <c r="D12" s="74">
        <v>3</v>
      </c>
      <c r="E12" s="74">
        <v>96</v>
      </c>
      <c r="F12" s="74">
        <v>3</v>
      </c>
      <c r="G12" s="82">
        <v>34</v>
      </c>
      <c r="H12" s="74">
        <v>4</v>
      </c>
      <c r="I12" s="74">
        <v>10</v>
      </c>
      <c r="J12" s="75">
        <v>4</v>
      </c>
      <c r="K12" s="77">
        <v>82</v>
      </c>
      <c r="L12" s="78"/>
      <c r="M12" s="77">
        <v>3</v>
      </c>
      <c r="N12" s="108" t="s">
        <v>127</v>
      </c>
      <c r="O12" s="74">
        <v>3</v>
      </c>
      <c r="P12" s="108" t="s">
        <v>100</v>
      </c>
      <c r="Q12" s="119">
        <v>4</v>
      </c>
      <c r="R12" s="105">
        <v>3.02</v>
      </c>
      <c r="S12" s="74">
        <v>4</v>
      </c>
      <c r="T12" s="119">
        <f>M12+O12+Q12+S12</f>
        <v>14</v>
      </c>
      <c r="U12" s="75">
        <v>3</v>
      </c>
      <c r="V12" s="74">
        <v>374</v>
      </c>
      <c r="W12" s="80">
        <v>4</v>
      </c>
      <c r="X12" s="74">
        <v>478.23</v>
      </c>
      <c r="Y12" s="75">
        <v>4</v>
      </c>
      <c r="Z12" s="74">
        <v>44</v>
      </c>
      <c r="AA12" s="74">
        <v>3</v>
      </c>
      <c r="AB12" s="106">
        <v>106.65</v>
      </c>
      <c r="AC12" s="119">
        <v>5</v>
      </c>
      <c r="AD12" s="128">
        <v>4.22</v>
      </c>
      <c r="AE12" s="74">
        <v>3</v>
      </c>
      <c r="AF12" s="105">
        <v>5.14</v>
      </c>
      <c r="AG12" s="74">
        <v>4</v>
      </c>
      <c r="AH12" s="119">
        <f>AA12+AC12+AE12+AG12</f>
        <v>15</v>
      </c>
      <c r="AI12" s="81">
        <v>4</v>
      </c>
      <c r="AJ12" s="74">
        <v>159</v>
      </c>
      <c r="AK12" s="80">
        <v>4</v>
      </c>
      <c r="AL12" s="140" t="s">
        <v>101</v>
      </c>
      <c r="AM12" s="80">
        <v>5</v>
      </c>
      <c r="AN12" s="74">
        <v>156</v>
      </c>
      <c r="AO12" s="207">
        <v>5</v>
      </c>
      <c r="AP12" s="74">
        <v>202</v>
      </c>
      <c r="AQ12" s="207">
        <v>3</v>
      </c>
      <c r="AR12" s="114">
        <v>330</v>
      </c>
      <c r="AS12" s="207">
        <v>3</v>
      </c>
      <c r="AT12" s="113" t="s">
        <v>118</v>
      </c>
      <c r="AU12" s="207">
        <v>4</v>
      </c>
      <c r="AV12" s="105">
        <v>2.35</v>
      </c>
      <c r="AW12" s="207">
        <v>2</v>
      </c>
      <c r="AX12" s="119">
        <v>77</v>
      </c>
      <c r="AY12" s="207">
        <v>5</v>
      </c>
      <c r="AZ12" s="119">
        <v>396</v>
      </c>
      <c r="BA12" s="207">
        <v>4</v>
      </c>
      <c r="BB12" s="203">
        <v>5.43</v>
      </c>
      <c r="BC12" s="213" t="s">
        <v>24</v>
      </c>
      <c r="BD12" s="67">
        <v>373</v>
      </c>
      <c r="BE12" s="207">
        <v>4</v>
      </c>
      <c r="BF12" s="67">
        <v>72</v>
      </c>
      <c r="BG12" s="207">
        <v>4</v>
      </c>
      <c r="BH12" s="67">
        <v>126</v>
      </c>
      <c r="BI12" s="207">
        <v>4</v>
      </c>
      <c r="BJ12" s="199">
        <v>1.8055555555555554E-2</v>
      </c>
      <c r="BK12" s="207">
        <v>5</v>
      </c>
      <c r="BL12" s="67">
        <v>63</v>
      </c>
      <c r="BM12" s="216">
        <v>4</v>
      </c>
      <c r="BN12" s="217">
        <v>197</v>
      </c>
      <c r="BO12" s="216" t="s">
        <v>22</v>
      </c>
      <c r="BP12" s="108">
        <f>BO12+BM12</f>
        <v>7</v>
      </c>
      <c r="BQ12" s="207">
        <v>3</v>
      </c>
      <c r="BR12" s="67">
        <v>64</v>
      </c>
      <c r="BS12" s="207" t="s">
        <v>24</v>
      </c>
      <c r="BT12" s="108">
        <f>J12+U12+W12+Y12+AI12+AK12+AM12+AO12+AQ12+AS12+AU12+AW12+AY12+BA12+BE12+BG12+BI12+BK12+BQ12++BS12</f>
        <v>79</v>
      </c>
      <c r="BU12" s="137" t="s">
        <v>24</v>
      </c>
    </row>
    <row r="13" spans="1:73" s="1" customFormat="1" ht="0.75" hidden="1" customHeight="1">
      <c r="A13" s="4">
        <v>7</v>
      </c>
      <c r="B13" s="11">
        <v>388</v>
      </c>
      <c r="C13" s="17"/>
      <c r="D13" s="4"/>
      <c r="E13" s="4"/>
      <c r="F13" s="4"/>
      <c r="G13" s="18"/>
      <c r="H13" s="4"/>
      <c r="I13" s="4"/>
      <c r="J13" s="7"/>
      <c r="K13" s="14"/>
      <c r="L13" s="15"/>
      <c r="M13" s="14"/>
      <c r="N13" s="4"/>
      <c r="O13" s="4"/>
      <c r="P13" s="4"/>
      <c r="Q13" s="4"/>
      <c r="R13" s="4"/>
      <c r="S13" s="7"/>
      <c r="T13" s="4"/>
      <c r="U13" s="16"/>
      <c r="V13" s="4"/>
      <c r="W13" s="7"/>
      <c r="X13" s="4" t="s">
        <v>32</v>
      </c>
      <c r="Y13" s="4">
        <v>4</v>
      </c>
      <c r="Z13" s="4"/>
      <c r="AA13" s="4"/>
      <c r="AB13" s="4"/>
      <c r="AC13" s="4"/>
      <c r="AD13" s="4"/>
      <c r="AE13" s="4"/>
      <c r="AF13" s="4"/>
      <c r="AG13" s="4"/>
      <c r="AH13" s="21"/>
      <c r="AI13" s="22"/>
      <c r="AJ13" s="21"/>
      <c r="AK13" s="22"/>
      <c r="AN13" s="27"/>
      <c r="AO13" s="207"/>
      <c r="AP13" s="27"/>
      <c r="AQ13" s="207"/>
      <c r="AR13" s="114">
        <v>211</v>
      </c>
      <c r="AS13" s="207">
        <v>2</v>
      </c>
      <c r="AT13" s="115">
        <v>1.3543981481481482E-3</v>
      </c>
      <c r="AU13" s="210" t="s">
        <v>10</v>
      </c>
      <c r="AW13" s="208"/>
      <c r="AX13" s="119">
        <v>90</v>
      </c>
      <c r="AY13" s="207" t="s">
        <v>22</v>
      </c>
      <c r="AZ13" s="119">
        <v>183</v>
      </c>
      <c r="BA13" s="207" t="s">
        <v>22</v>
      </c>
      <c r="BC13" s="208"/>
      <c r="BE13" s="208"/>
      <c r="BG13" s="208"/>
      <c r="BI13" s="208"/>
      <c r="BK13" s="208"/>
      <c r="BM13" s="208"/>
      <c r="BO13" s="208"/>
      <c r="BP13" s="95"/>
      <c r="BQ13" s="208"/>
      <c r="BS13" s="208"/>
    </row>
    <row r="14" spans="1:73" s="1" customFormat="1" ht="6" hidden="1" customHeight="1">
      <c r="AI14" s="2"/>
      <c r="AK14" s="8"/>
      <c r="AN14" s="27"/>
      <c r="AO14" s="207"/>
      <c r="AP14" s="27"/>
      <c r="AQ14" s="207"/>
      <c r="AR14" s="27"/>
      <c r="AS14" s="207"/>
      <c r="AT14" s="27"/>
      <c r="AU14" s="207"/>
      <c r="AW14" s="208"/>
      <c r="AY14" s="208"/>
      <c r="BA14" s="208"/>
      <c r="BC14" s="208"/>
      <c r="BE14" s="208"/>
      <c r="BG14" s="208"/>
      <c r="BI14" s="208"/>
      <c r="BK14" s="208"/>
      <c r="BM14" s="208"/>
      <c r="BO14" s="208"/>
      <c r="BP14" s="95"/>
      <c r="BQ14" s="208"/>
      <c r="BS14" s="208"/>
    </row>
    <row r="15" spans="1:73" s="1" customFormat="1" ht="14.25" customHeight="1">
      <c r="AI15" s="2"/>
      <c r="AK15" s="8"/>
      <c r="AN15" s="25"/>
      <c r="AO15" s="208"/>
      <c r="AP15" s="25"/>
      <c r="AQ15" s="208"/>
      <c r="AR15" s="25"/>
      <c r="AS15" s="208"/>
      <c r="AT15" s="25"/>
      <c r="AU15" s="208"/>
      <c r="AV15" s="25"/>
      <c r="AW15" s="208"/>
      <c r="AY15" s="208"/>
      <c r="BA15" s="208"/>
      <c r="BC15" s="208"/>
      <c r="BE15" s="208"/>
      <c r="BG15" s="208"/>
      <c r="BI15" s="208"/>
      <c r="BK15" s="208"/>
      <c r="BM15" s="208"/>
      <c r="BO15" s="208"/>
      <c r="BP15" s="95"/>
      <c r="BQ15" s="208"/>
      <c r="BS15" s="208"/>
    </row>
    <row r="16" spans="1:73" s="1" customFormat="1" ht="21" customHeight="1">
      <c r="A16" s="163" t="s">
        <v>38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</row>
    <row r="17" spans="1:73" s="1" customFormat="1" ht="28.5" customHeight="1">
      <c r="A17" s="163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</row>
    <row r="18" spans="1:73" s="1" customFormat="1">
      <c r="AI18" s="2"/>
      <c r="AN18" s="25"/>
      <c r="AO18" s="208"/>
      <c r="AP18" s="25"/>
      <c r="AQ18" s="208"/>
      <c r="AR18" s="25"/>
      <c r="AS18" s="208"/>
      <c r="AT18" s="25"/>
      <c r="AU18" s="208"/>
      <c r="AW18" s="208"/>
      <c r="AY18" s="208"/>
      <c r="BA18" s="208"/>
      <c r="BC18" s="208"/>
      <c r="BE18" s="208"/>
      <c r="BG18" s="208"/>
      <c r="BI18" s="208"/>
      <c r="BK18" s="208"/>
      <c r="BM18" s="208"/>
      <c r="BO18" s="208"/>
      <c r="BP18" s="95"/>
      <c r="BQ18" s="208"/>
      <c r="BS18" s="208"/>
    </row>
  </sheetData>
  <autoFilter ref="A7:BU7">
    <filterColumn colId="67"/>
    <filterColumn colId="68"/>
    <sortState ref="A10:BU12">
      <sortCondition ref="BU7"/>
    </sortState>
  </autoFilter>
  <sortState ref="B8:BU12">
    <sortCondition ref="BT8:BT12"/>
  </sortState>
  <mergeCells count="51">
    <mergeCell ref="A16:BU16"/>
    <mergeCell ref="A17:BU17"/>
    <mergeCell ref="N1:AX1"/>
    <mergeCell ref="N2:AX2"/>
    <mergeCell ref="N3:AX3"/>
    <mergeCell ref="A4:J4"/>
    <mergeCell ref="BJ5:BK6"/>
    <mergeCell ref="BR5:BS6"/>
    <mergeCell ref="BT5:BU6"/>
    <mergeCell ref="BL6:BM6"/>
    <mergeCell ref="BN6:BO6"/>
    <mergeCell ref="BL5:BQ5"/>
    <mergeCell ref="BP6:BP7"/>
    <mergeCell ref="BQ6:BQ7"/>
    <mergeCell ref="AZ5:BA6"/>
    <mergeCell ref="BB5:BC6"/>
    <mergeCell ref="BD5:BE6"/>
    <mergeCell ref="BF5:BG6"/>
    <mergeCell ref="BH5:BI6"/>
    <mergeCell ref="AP5:AQ6"/>
    <mergeCell ref="AR5:AS6"/>
    <mergeCell ref="AT5:AU6"/>
    <mergeCell ref="AV5:AW6"/>
    <mergeCell ref="AX5:AY6"/>
    <mergeCell ref="X5:Y6"/>
    <mergeCell ref="Z5:AI5"/>
    <mergeCell ref="AJ5:AK6"/>
    <mergeCell ref="AN5:AO6"/>
    <mergeCell ref="Z6:AA6"/>
    <mergeCell ref="AB6:AC6"/>
    <mergeCell ref="AD6:AE6"/>
    <mergeCell ref="AF6:AG6"/>
    <mergeCell ref="AH6:AH7"/>
    <mergeCell ref="AI6:AI7"/>
    <mergeCell ref="AL5:AM6"/>
    <mergeCell ref="A5:A7"/>
    <mergeCell ref="B5:B7"/>
    <mergeCell ref="C5:J5"/>
    <mergeCell ref="K5:U5"/>
    <mergeCell ref="V5:W6"/>
    <mergeCell ref="C6:D6"/>
    <mergeCell ref="E6:F6"/>
    <mergeCell ref="G6:H6"/>
    <mergeCell ref="I6:I7"/>
    <mergeCell ref="J6:J7"/>
    <mergeCell ref="K6:M6"/>
    <mergeCell ref="N6:O6"/>
    <mergeCell ref="P6:Q6"/>
    <mergeCell ref="R6:S6"/>
    <mergeCell ref="T6:T7"/>
    <mergeCell ref="U6:U7"/>
  </mergeCells>
  <phoneticPr fontId="2" type="noConversion"/>
  <pageMargins left="0.23622047244094491" right="0.15748031496062992" top="0.98425196850393704" bottom="0.98425196850393704" header="0.51181102362204722" footer="0.51181102362204722"/>
  <pageSetup paperSize="9" scale="43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группа</vt:lpstr>
      <vt:lpstr>2 группа</vt:lpstr>
      <vt:lpstr>3 группа</vt:lpstr>
      <vt:lpstr>'3 группа'!Область_печати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2017-05-03T20:38:04Z</dcterms:modified>
</cp:coreProperties>
</file>