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 группа" sheetId="1" r:id="rId1"/>
    <sheet name="2 группа" sheetId="2" r:id="rId2"/>
    <sheet name="3 группа" sheetId="4" r:id="rId3"/>
  </sheets>
  <calcPr calcId="144525" refMode="R1C1"/>
</workbook>
</file>

<file path=xl/calcChain.xml><?xml version="1.0" encoding="utf-8"?>
<calcChain xmlns="http://schemas.openxmlformats.org/spreadsheetml/2006/main">
  <c r="I8" i="2" l="1"/>
  <c r="R13" i="2"/>
  <c r="R14" i="2"/>
  <c r="R11" i="2"/>
  <c r="R18" i="2"/>
  <c r="R12" i="2"/>
  <c r="R10" i="2"/>
  <c r="R16" i="2"/>
  <c r="R15" i="2"/>
  <c r="R17" i="2"/>
  <c r="R8" i="2"/>
  <c r="R9" i="2"/>
  <c r="I13" i="2"/>
  <c r="I14" i="2"/>
  <c r="I11" i="2"/>
  <c r="I18" i="2"/>
  <c r="I12" i="2"/>
  <c r="I10" i="2"/>
  <c r="I16" i="2"/>
  <c r="I15" i="2"/>
  <c r="I17" i="2"/>
  <c r="I9" i="2"/>
  <c r="AG9" i="4"/>
  <c r="AG11" i="4"/>
  <c r="AG12" i="4"/>
  <c r="AG13" i="4"/>
  <c r="AG10" i="4"/>
  <c r="AG8" i="4"/>
  <c r="J9" i="4"/>
  <c r="J11" i="4"/>
  <c r="J12" i="4"/>
  <c r="J13" i="4"/>
  <c r="J10" i="4"/>
  <c r="J8" i="4"/>
  <c r="S9" i="4"/>
  <c r="S11" i="4"/>
  <c r="S12" i="4"/>
  <c r="S13" i="4"/>
  <c r="S10" i="4"/>
  <c r="S8" i="4"/>
  <c r="N8" i="2"/>
  <c r="N17" i="2"/>
  <c r="N15" i="2"/>
  <c r="N16" i="2"/>
  <c r="N10" i="2"/>
  <c r="N12" i="2"/>
  <c r="N18" i="2"/>
  <c r="N11" i="2"/>
  <c r="N14" i="2"/>
  <c r="N13" i="2"/>
  <c r="N9" i="2"/>
  <c r="N10" i="4"/>
  <c r="N13" i="4"/>
  <c r="N12" i="4"/>
  <c r="N11" i="4"/>
  <c r="N9" i="4"/>
  <c r="N8" i="4"/>
  <c r="N8" i="1"/>
  <c r="N14" i="1"/>
  <c r="N9" i="1"/>
  <c r="N12" i="1"/>
  <c r="N10" i="1"/>
  <c r="N11" i="1"/>
  <c r="N13" i="1"/>
  <c r="R11" i="1"/>
  <c r="R10" i="1"/>
  <c r="R12" i="1"/>
  <c r="R9" i="1"/>
  <c r="R14" i="1"/>
  <c r="R8" i="1"/>
  <c r="R13" i="1"/>
  <c r="I11" i="1"/>
  <c r="I10" i="1"/>
  <c r="I12" i="1"/>
  <c r="I9" i="1"/>
  <c r="I14" i="1"/>
  <c r="I8" i="1"/>
  <c r="I13" i="1"/>
</calcChain>
</file>

<file path=xl/sharedStrings.xml><?xml version="1.0" encoding="utf-8"?>
<sst xmlns="http://schemas.openxmlformats.org/spreadsheetml/2006/main" count="248" uniqueCount="61">
  <si>
    <t>№ п\п</t>
  </si>
  <si>
    <t>ОУ</t>
  </si>
  <si>
    <t>Результат</t>
  </si>
  <si>
    <t>Место</t>
  </si>
  <si>
    <t>Теория МСП</t>
  </si>
  <si>
    <t>Практика МСП</t>
  </si>
  <si>
    <t>Лекарственные растения</t>
  </si>
  <si>
    <t>Пожарная профилактика</t>
  </si>
  <si>
    <t>КСУ</t>
  </si>
  <si>
    <t>История</t>
  </si>
  <si>
    <t>С песней по жизни</t>
  </si>
  <si>
    <t>2</t>
  </si>
  <si>
    <t>1 возрастная группа</t>
  </si>
  <si>
    <t>2 возрастная группа</t>
  </si>
  <si>
    <t>3 возрастная группа</t>
  </si>
  <si>
    <t>Медико-санитарная подготовка</t>
  </si>
  <si>
    <t>Сумма мест</t>
  </si>
  <si>
    <t>Теория</t>
  </si>
  <si>
    <t>Практика</t>
  </si>
  <si>
    <t>Операция "Защита"</t>
  </si>
  <si>
    <t>Надевание противогаза</t>
  </si>
  <si>
    <t>Эвакуация пострадавшего</t>
  </si>
  <si>
    <t>Снаряжение магазина АКМ</t>
  </si>
  <si>
    <t>Сводно-итоговый протокол</t>
  </si>
  <si>
    <t>ДДЮТ Кировского района Санкт-Петербурга</t>
  </si>
  <si>
    <t>Главный судья соревнований: _______________________/Клюйков С.Е./</t>
  </si>
  <si>
    <t>1</t>
  </si>
  <si>
    <t>3</t>
  </si>
  <si>
    <t>4</t>
  </si>
  <si>
    <t>5</t>
  </si>
  <si>
    <t>7</t>
  </si>
  <si>
    <t>ОЗК</t>
  </si>
  <si>
    <t>Теория (Огнетушители, Знаки)</t>
  </si>
  <si>
    <t>Теория (Азбука безопасности)</t>
  </si>
  <si>
    <t>время</t>
  </si>
  <si>
    <t>Главный секретарь соревнований: _______________________/Шепелевич Д.С./</t>
  </si>
  <si>
    <t>493-1</t>
  </si>
  <si>
    <t>493-2</t>
  </si>
  <si>
    <t>70 (8:00)</t>
  </si>
  <si>
    <t>6</t>
  </si>
  <si>
    <t>Разборка-сборка АК-74"</t>
  </si>
  <si>
    <t>Разборка-сборка АК-74</t>
  </si>
  <si>
    <t>393</t>
  </si>
  <si>
    <t>478</t>
  </si>
  <si>
    <t>458</t>
  </si>
  <si>
    <t>438</t>
  </si>
  <si>
    <t>638</t>
  </si>
  <si>
    <t>618</t>
  </si>
  <si>
    <t>493-3</t>
  </si>
  <si>
    <t>1,5</t>
  </si>
  <si>
    <t>5,5</t>
  </si>
  <si>
    <t>8</t>
  </si>
  <si>
    <t>9</t>
  </si>
  <si>
    <t>10</t>
  </si>
  <si>
    <t>11</t>
  </si>
  <si>
    <t>Теория (знаки, огнетушители)</t>
  </si>
  <si>
    <t xml:space="preserve"> </t>
  </si>
  <si>
    <t>Главный судья соревнований, СС1К: _______________________/Клюйков С.Е./</t>
  </si>
  <si>
    <t>Главный секретарь соревнований: _______________________/Подольская И.В./</t>
  </si>
  <si>
    <t>09 апреля 2016 года</t>
  </si>
  <si>
    <t>Финал детско-юношеских оборонно-спортивных и туристских игр "Зарница - 2016"                                                                                                                                                                                             и XXI соревнований "Школа безопасности" Кировского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</si>
</sst>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F400]h:mm:ss\ AM/PM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/>
    <xf numFmtId="0" fontId="3" fillId="0" borderId="2" xfId="0" applyFont="1" applyBorder="1" applyAlignment="1"/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left"/>
    </xf>
    <xf numFmtId="2" fontId="10" fillId="0" borderId="1" xfId="0" applyNumberFormat="1" applyFont="1" applyBorder="1" applyAlignment="1">
      <alignment horizontal="center" vertical="center" textRotation="90" wrapText="1"/>
    </xf>
    <xf numFmtId="2" fontId="11" fillId="4" borderId="1" xfId="0" applyNumberFormat="1" applyFont="1" applyFill="1" applyBorder="1" applyAlignment="1">
      <alignment horizontal="center" vertical="center"/>
    </xf>
    <xf numFmtId="2" fontId="10" fillId="0" borderId="0" xfId="0" applyNumberFormat="1" applyFont="1"/>
    <xf numFmtId="0" fontId="3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 textRotation="90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90"/>
    </xf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textRotation="90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6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right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38099</xdr:rowOff>
    </xdr:from>
    <xdr:to>
      <xdr:col>1</xdr:col>
      <xdr:colOff>619125</xdr:colOff>
      <xdr:row>2</xdr:row>
      <xdr:rowOff>31860</xdr:rowOff>
    </xdr:to>
    <xdr:pic>
      <xdr:nvPicPr>
        <xdr:cNvPr id="2049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4" y="38099"/>
          <a:ext cx="742951" cy="75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38101</xdr:colOff>
      <xdr:row>0</xdr:row>
      <xdr:rowOff>47625</xdr:rowOff>
    </xdr:from>
    <xdr:to>
      <xdr:col>34</xdr:col>
      <xdr:colOff>219076</xdr:colOff>
      <xdr:row>2</xdr:row>
      <xdr:rowOff>15983</xdr:rowOff>
    </xdr:to>
    <xdr:pic>
      <xdr:nvPicPr>
        <xdr:cNvPr id="2050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01226" y="47625"/>
          <a:ext cx="742950" cy="730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2</xdr:col>
      <xdr:colOff>114300</xdr:colOff>
      <xdr:row>0</xdr:row>
      <xdr:rowOff>0</xdr:rowOff>
    </xdr:to>
    <xdr:pic>
      <xdr:nvPicPr>
        <xdr:cNvPr id="1025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0</xdr:row>
      <xdr:rowOff>0</xdr:rowOff>
    </xdr:from>
    <xdr:to>
      <xdr:col>6</xdr:col>
      <xdr:colOff>342900</xdr:colOff>
      <xdr:row>0</xdr:row>
      <xdr:rowOff>0</xdr:rowOff>
    </xdr:to>
    <xdr:pic>
      <xdr:nvPicPr>
        <xdr:cNvPr id="1026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336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38100</xdr:colOff>
      <xdr:row>0</xdr:row>
      <xdr:rowOff>0</xdr:rowOff>
    </xdr:from>
    <xdr:to>
      <xdr:col>16</xdr:col>
      <xdr:colOff>9525</xdr:colOff>
      <xdr:row>0</xdr:row>
      <xdr:rowOff>0</xdr:rowOff>
    </xdr:to>
    <xdr:pic>
      <xdr:nvPicPr>
        <xdr:cNvPr id="1027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895725" y="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38099</xdr:rowOff>
    </xdr:from>
    <xdr:to>
      <xdr:col>2</xdr:col>
      <xdr:colOff>116816</xdr:colOff>
      <xdr:row>2</xdr:row>
      <xdr:rowOff>36009</xdr:rowOff>
    </xdr:to>
    <xdr:pic>
      <xdr:nvPicPr>
        <xdr:cNvPr id="1028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38099"/>
          <a:ext cx="800639" cy="761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36</xdr:col>
      <xdr:colOff>5243</xdr:colOff>
      <xdr:row>0</xdr:row>
      <xdr:rowOff>47624</xdr:rowOff>
    </xdr:from>
    <xdr:to>
      <xdr:col>38</xdr:col>
      <xdr:colOff>219076</xdr:colOff>
      <xdr:row>2</xdr:row>
      <xdr:rowOff>53914</xdr:rowOff>
    </xdr:to>
    <xdr:pic>
      <xdr:nvPicPr>
        <xdr:cNvPr id="1029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889677" y="47624"/>
          <a:ext cx="851828" cy="77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38100</xdr:rowOff>
    </xdr:from>
    <xdr:to>
      <xdr:col>2</xdr:col>
      <xdr:colOff>242160</xdr:colOff>
      <xdr:row>2</xdr:row>
      <xdr:rowOff>76200</xdr:rowOff>
    </xdr:to>
    <xdr:pic>
      <xdr:nvPicPr>
        <xdr:cNvPr id="3073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4" y="38100"/>
          <a:ext cx="813661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36</xdr:col>
      <xdr:colOff>162467</xdr:colOff>
      <xdr:row>0</xdr:row>
      <xdr:rowOff>58830</xdr:rowOff>
    </xdr:from>
    <xdr:to>
      <xdr:col>38</xdr:col>
      <xdr:colOff>337858</xdr:colOff>
      <xdr:row>2</xdr:row>
      <xdr:rowOff>87406</xdr:rowOff>
    </xdr:to>
    <xdr:pic>
      <xdr:nvPicPr>
        <xdr:cNvPr id="3074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74438" y="58830"/>
          <a:ext cx="836538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"/>
  <sheetViews>
    <sheetView tabSelected="1" workbookViewId="0">
      <selection activeCell="G9" sqref="G9"/>
    </sheetView>
  </sheetViews>
  <sheetFormatPr defaultRowHeight="15" x14ac:dyDescent="0.25"/>
  <cols>
    <col min="1" max="1" width="4" style="1" customWidth="1"/>
    <col min="2" max="2" width="9.85546875" style="1" customWidth="1"/>
    <col min="3" max="3" width="6.85546875" style="29" bestFit="1" customWidth="1"/>
    <col min="4" max="7" width="3.7109375" style="1" bestFit="1" customWidth="1"/>
    <col min="8" max="8" width="3.7109375" style="31" bestFit="1" customWidth="1"/>
    <col min="9" max="9" width="5.5703125" style="1" customWidth="1"/>
    <col min="10" max="10" width="3.7109375" style="1" bestFit="1" customWidth="1"/>
    <col min="11" max="11" width="4.42578125" style="1" customWidth="1"/>
    <col min="12" max="12" width="4.42578125" style="20" customWidth="1"/>
    <col min="13" max="15" width="4.42578125" style="1" customWidth="1"/>
    <col min="16" max="19" width="3.7109375" style="1" bestFit="1" customWidth="1"/>
    <col min="20" max="20" width="6" style="1" bestFit="1" customWidth="1"/>
    <col min="21" max="21" width="3.7109375" style="1" bestFit="1" customWidth="1"/>
    <col min="22" max="23" width="6.28515625" style="1" customWidth="1"/>
    <col min="24" max="24" width="7.42578125" style="1" customWidth="1"/>
    <col min="25" max="25" width="3.7109375" style="1" bestFit="1" customWidth="1"/>
    <col min="26" max="27" width="3.7109375" style="1" customWidth="1"/>
    <col min="28" max="29" width="3.7109375" style="1" bestFit="1" customWidth="1"/>
    <col min="30" max="30" width="4.28515625" style="1" customWidth="1"/>
    <col min="31" max="31" width="4.140625" style="1" customWidth="1"/>
    <col min="32" max="32" width="4.42578125" style="1" customWidth="1"/>
    <col min="33" max="33" width="4.42578125" style="2" customWidth="1"/>
    <col min="34" max="35" width="4" style="1" bestFit="1" customWidth="1"/>
    <col min="36" max="16384" width="9.140625" style="1"/>
  </cols>
  <sheetData>
    <row r="1" spans="1:36" ht="44.25" customHeight="1" x14ac:dyDescent="0.25">
      <c r="A1" s="52" t="s">
        <v>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36" ht="15.75" x14ac:dyDescent="0.25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3" spans="1:36" x14ac:dyDescent="0.25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</row>
    <row r="4" spans="1:36" x14ac:dyDescent="0.25">
      <c r="A4" s="55" t="s">
        <v>59</v>
      </c>
      <c r="B4" s="55"/>
      <c r="C4" s="55"/>
      <c r="D4" s="55"/>
      <c r="E4" s="55"/>
      <c r="F4" s="55"/>
      <c r="G4" s="55"/>
      <c r="H4" s="55"/>
      <c r="I4" s="55"/>
      <c r="J4" s="55"/>
      <c r="K4" s="13"/>
      <c r="L4" s="17"/>
      <c r="M4" s="13"/>
      <c r="N4" s="12"/>
      <c r="O4" s="12"/>
      <c r="P4" s="12"/>
      <c r="Q4" s="12"/>
      <c r="R4" s="12"/>
      <c r="S4" s="12"/>
      <c r="T4" s="12"/>
      <c r="U4" s="61" t="s">
        <v>24</v>
      </c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</row>
    <row r="5" spans="1:36" ht="15" customHeight="1" x14ac:dyDescent="0.25">
      <c r="A5" s="59" t="s">
        <v>0</v>
      </c>
      <c r="B5" s="59" t="s">
        <v>1</v>
      </c>
      <c r="C5" s="56" t="s">
        <v>15</v>
      </c>
      <c r="D5" s="56"/>
      <c r="E5" s="56"/>
      <c r="F5" s="56"/>
      <c r="G5" s="56"/>
      <c r="H5" s="56"/>
      <c r="I5" s="56"/>
      <c r="J5" s="56"/>
      <c r="K5" s="63" t="s">
        <v>7</v>
      </c>
      <c r="L5" s="64"/>
      <c r="M5" s="64"/>
      <c r="N5" s="64"/>
      <c r="O5" s="64"/>
      <c r="P5" s="64"/>
      <c r="Q5" s="64"/>
      <c r="R5" s="64"/>
      <c r="S5" s="65"/>
      <c r="T5" s="57" t="s">
        <v>8</v>
      </c>
      <c r="U5" s="57"/>
      <c r="V5" s="57" t="s">
        <v>22</v>
      </c>
      <c r="W5" s="57"/>
      <c r="X5" s="56" t="s">
        <v>19</v>
      </c>
      <c r="Y5" s="56"/>
      <c r="Z5" s="56"/>
      <c r="AA5" s="56"/>
      <c r="AB5" s="56"/>
      <c r="AC5" s="56"/>
      <c r="AD5" s="56"/>
      <c r="AE5" s="56"/>
      <c r="AF5" s="57" t="s">
        <v>9</v>
      </c>
      <c r="AG5" s="57"/>
      <c r="AH5" s="57" t="s">
        <v>10</v>
      </c>
      <c r="AI5" s="57"/>
    </row>
    <row r="6" spans="1:36" s="3" customFormat="1" ht="75.75" customHeight="1" x14ac:dyDescent="0.25">
      <c r="A6" s="59"/>
      <c r="B6" s="59"/>
      <c r="C6" s="58" t="s">
        <v>5</v>
      </c>
      <c r="D6" s="58"/>
      <c r="E6" s="58" t="s">
        <v>4</v>
      </c>
      <c r="F6" s="58"/>
      <c r="G6" s="58" t="s">
        <v>6</v>
      </c>
      <c r="H6" s="58"/>
      <c r="I6" s="59" t="s">
        <v>16</v>
      </c>
      <c r="J6" s="60" t="s">
        <v>3</v>
      </c>
      <c r="K6" s="66" t="s">
        <v>33</v>
      </c>
      <c r="L6" s="67"/>
      <c r="M6" s="68"/>
      <c r="N6" s="58" t="s">
        <v>32</v>
      </c>
      <c r="O6" s="58"/>
      <c r="P6" s="58" t="s">
        <v>18</v>
      </c>
      <c r="Q6" s="58"/>
      <c r="R6" s="59" t="s">
        <v>16</v>
      </c>
      <c r="S6" s="60" t="s">
        <v>3</v>
      </c>
      <c r="T6" s="57"/>
      <c r="U6" s="57"/>
      <c r="V6" s="57"/>
      <c r="W6" s="57"/>
      <c r="X6" s="58" t="s">
        <v>17</v>
      </c>
      <c r="Y6" s="58"/>
      <c r="Z6" s="58" t="s">
        <v>20</v>
      </c>
      <c r="AA6" s="58"/>
      <c r="AB6" s="58" t="s">
        <v>21</v>
      </c>
      <c r="AC6" s="58"/>
      <c r="AD6" s="59" t="s">
        <v>16</v>
      </c>
      <c r="AE6" s="59" t="s">
        <v>3</v>
      </c>
      <c r="AF6" s="57"/>
      <c r="AG6" s="57"/>
      <c r="AH6" s="57"/>
      <c r="AI6" s="57"/>
    </row>
    <row r="7" spans="1:36" ht="53.25" x14ac:dyDescent="0.25">
      <c r="A7" s="59"/>
      <c r="B7" s="59"/>
      <c r="C7" s="27" t="s">
        <v>2</v>
      </c>
      <c r="D7" s="5" t="s">
        <v>3</v>
      </c>
      <c r="E7" s="5" t="s">
        <v>2</v>
      </c>
      <c r="F7" s="5" t="s">
        <v>3</v>
      </c>
      <c r="G7" s="5" t="s">
        <v>2</v>
      </c>
      <c r="H7" s="7" t="s">
        <v>3</v>
      </c>
      <c r="I7" s="59"/>
      <c r="J7" s="60"/>
      <c r="K7" s="14" t="s">
        <v>2</v>
      </c>
      <c r="L7" s="18" t="s">
        <v>34</v>
      </c>
      <c r="M7" s="14" t="s">
        <v>3</v>
      </c>
      <c r="N7" s="6" t="s">
        <v>2</v>
      </c>
      <c r="O7" s="6" t="s">
        <v>3</v>
      </c>
      <c r="P7" s="32" t="s">
        <v>2</v>
      </c>
      <c r="Q7" s="32" t="s">
        <v>3</v>
      </c>
      <c r="R7" s="59"/>
      <c r="S7" s="60"/>
      <c r="T7" s="5" t="s">
        <v>2</v>
      </c>
      <c r="U7" s="9" t="s">
        <v>3</v>
      </c>
      <c r="V7" s="5" t="s">
        <v>2</v>
      </c>
      <c r="W7" s="9" t="s">
        <v>3</v>
      </c>
      <c r="X7" s="5" t="s">
        <v>2</v>
      </c>
      <c r="Y7" s="5" t="s">
        <v>3</v>
      </c>
      <c r="Z7" s="34" t="s">
        <v>2</v>
      </c>
      <c r="AA7" s="34" t="s">
        <v>3</v>
      </c>
      <c r="AB7" s="34" t="s">
        <v>2</v>
      </c>
      <c r="AC7" s="34" t="s">
        <v>3</v>
      </c>
      <c r="AD7" s="59"/>
      <c r="AE7" s="59"/>
      <c r="AF7" s="5" t="s">
        <v>2</v>
      </c>
      <c r="AG7" s="7" t="s">
        <v>3</v>
      </c>
      <c r="AH7" s="5" t="s">
        <v>2</v>
      </c>
      <c r="AI7" s="5" t="s">
        <v>3</v>
      </c>
    </row>
    <row r="8" spans="1:36" ht="27.75" customHeight="1" x14ac:dyDescent="0.25">
      <c r="A8" s="4">
        <v>7</v>
      </c>
      <c r="B8" s="15">
        <v>384</v>
      </c>
      <c r="C8" s="28">
        <v>4.5138888888888893E-3</v>
      </c>
      <c r="D8" s="4">
        <v>1</v>
      </c>
      <c r="E8" s="4">
        <v>39</v>
      </c>
      <c r="F8" s="4">
        <v>2</v>
      </c>
      <c r="G8" s="4">
        <v>50</v>
      </c>
      <c r="H8" s="30" t="s">
        <v>26</v>
      </c>
      <c r="I8" s="4">
        <f t="shared" ref="I8:I14" si="0">D8+F8+H8</f>
        <v>4</v>
      </c>
      <c r="J8" s="8">
        <v>1</v>
      </c>
      <c r="K8" s="16">
        <v>114</v>
      </c>
      <c r="L8" s="19"/>
      <c r="M8" s="16">
        <v>1</v>
      </c>
      <c r="N8" s="4">
        <f>25+57</f>
        <v>82</v>
      </c>
      <c r="O8" s="4">
        <v>1</v>
      </c>
      <c r="P8" s="33"/>
      <c r="Q8" s="33"/>
      <c r="R8" s="4">
        <f t="shared" ref="R8:R14" si="1">M8+O8+Q8</f>
        <v>2</v>
      </c>
      <c r="S8" s="8"/>
      <c r="T8" s="4">
        <v>361</v>
      </c>
      <c r="U8" s="8">
        <v>2</v>
      </c>
      <c r="V8" s="4">
        <v>126</v>
      </c>
      <c r="W8" s="8">
        <v>1</v>
      </c>
      <c r="X8" s="4">
        <v>54</v>
      </c>
      <c r="Y8" s="4">
        <v>1</v>
      </c>
      <c r="Z8" s="33"/>
      <c r="AA8" s="33"/>
      <c r="AB8" s="33"/>
      <c r="AC8" s="33"/>
      <c r="AD8" s="4"/>
      <c r="AE8" s="4"/>
      <c r="AF8" s="4">
        <v>174</v>
      </c>
      <c r="AG8" s="10" t="s">
        <v>26</v>
      </c>
      <c r="AH8" s="4">
        <v>211</v>
      </c>
      <c r="AI8" s="10" t="s">
        <v>26</v>
      </c>
      <c r="AJ8" s="2"/>
    </row>
    <row r="9" spans="1:36" ht="27.75" customHeight="1" x14ac:dyDescent="0.25">
      <c r="A9" s="4">
        <v>5</v>
      </c>
      <c r="B9" s="15">
        <v>377</v>
      </c>
      <c r="C9" s="28">
        <v>5.7407407407407416E-3</v>
      </c>
      <c r="D9" s="4">
        <v>3</v>
      </c>
      <c r="E9" s="4">
        <v>33</v>
      </c>
      <c r="F9" s="4">
        <v>7</v>
      </c>
      <c r="G9" s="4">
        <v>40</v>
      </c>
      <c r="H9" s="30" t="s">
        <v>11</v>
      </c>
      <c r="I9" s="4">
        <f t="shared" si="0"/>
        <v>12</v>
      </c>
      <c r="J9" s="8">
        <v>3</v>
      </c>
      <c r="K9" s="16">
        <v>79</v>
      </c>
      <c r="L9" s="19"/>
      <c r="M9" s="16">
        <v>4</v>
      </c>
      <c r="N9" s="4">
        <f>26+22</f>
        <v>48</v>
      </c>
      <c r="O9" s="4">
        <v>4</v>
      </c>
      <c r="P9" s="33"/>
      <c r="Q9" s="33"/>
      <c r="R9" s="4">
        <f t="shared" si="1"/>
        <v>8</v>
      </c>
      <c r="S9" s="8"/>
      <c r="T9" s="4">
        <v>296</v>
      </c>
      <c r="U9" s="8">
        <v>4</v>
      </c>
      <c r="V9" s="4">
        <v>225</v>
      </c>
      <c r="W9" s="8">
        <v>2</v>
      </c>
      <c r="X9" s="4">
        <v>24</v>
      </c>
      <c r="Y9" s="4">
        <v>4</v>
      </c>
      <c r="Z9" s="33"/>
      <c r="AA9" s="33"/>
      <c r="AB9" s="33"/>
      <c r="AC9" s="33"/>
      <c r="AD9" s="4"/>
      <c r="AE9" s="4"/>
      <c r="AF9" s="4">
        <v>162</v>
      </c>
      <c r="AG9" s="10" t="s">
        <v>27</v>
      </c>
      <c r="AH9" s="4">
        <v>192</v>
      </c>
      <c r="AI9" s="10" t="s">
        <v>11</v>
      </c>
      <c r="AJ9" s="2"/>
    </row>
    <row r="10" spans="1:36" ht="27.75" customHeight="1" x14ac:dyDescent="0.25">
      <c r="A10" s="4">
        <v>3</v>
      </c>
      <c r="B10" s="15">
        <v>481</v>
      </c>
      <c r="C10" s="28">
        <v>6.4120370370370364E-3</v>
      </c>
      <c r="D10" s="4">
        <v>4</v>
      </c>
      <c r="E10" s="4">
        <v>35</v>
      </c>
      <c r="F10" s="4">
        <v>4</v>
      </c>
      <c r="G10" s="4">
        <v>29</v>
      </c>
      <c r="H10" s="30" t="s">
        <v>29</v>
      </c>
      <c r="I10" s="4">
        <f t="shared" si="0"/>
        <v>13</v>
      </c>
      <c r="J10" s="8">
        <v>4</v>
      </c>
      <c r="K10" s="16">
        <v>92</v>
      </c>
      <c r="L10" s="19"/>
      <c r="M10" s="16">
        <v>2</v>
      </c>
      <c r="N10" s="4">
        <f>26+19</f>
        <v>45</v>
      </c>
      <c r="O10" s="4">
        <v>5</v>
      </c>
      <c r="P10" s="33"/>
      <c r="Q10" s="33"/>
      <c r="R10" s="4">
        <f t="shared" si="1"/>
        <v>7</v>
      </c>
      <c r="S10" s="8"/>
      <c r="T10" s="4">
        <v>349</v>
      </c>
      <c r="U10" s="8">
        <v>3</v>
      </c>
      <c r="V10" s="4">
        <v>408</v>
      </c>
      <c r="W10" s="8">
        <v>4</v>
      </c>
      <c r="X10" s="4">
        <v>24</v>
      </c>
      <c r="Y10" s="4">
        <v>5</v>
      </c>
      <c r="Z10" s="33"/>
      <c r="AA10" s="33"/>
      <c r="AB10" s="33"/>
      <c r="AC10" s="33"/>
      <c r="AD10" s="4"/>
      <c r="AE10" s="4"/>
      <c r="AF10" s="4">
        <v>167</v>
      </c>
      <c r="AG10" s="10" t="s">
        <v>11</v>
      </c>
      <c r="AH10" s="4">
        <v>131</v>
      </c>
      <c r="AI10" s="10" t="s">
        <v>27</v>
      </c>
      <c r="AJ10" s="2"/>
    </row>
    <row r="11" spans="1:36" ht="27.75" customHeight="1" x14ac:dyDescent="0.25">
      <c r="A11" s="4">
        <v>2</v>
      </c>
      <c r="B11" s="15">
        <v>585</v>
      </c>
      <c r="C11" s="28">
        <v>8.1597222222222227E-3</v>
      </c>
      <c r="D11" s="4">
        <v>5</v>
      </c>
      <c r="E11" s="4">
        <v>34</v>
      </c>
      <c r="F11" s="4">
        <v>6</v>
      </c>
      <c r="G11" s="4">
        <v>31</v>
      </c>
      <c r="H11" s="30" t="s">
        <v>28</v>
      </c>
      <c r="I11" s="4">
        <f t="shared" si="0"/>
        <v>15</v>
      </c>
      <c r="J11" s="8">
        <v>5</v>
      </c>
      <c r="K11" s="16">
        <v>76</v>
      </c>
      <c r="L11" s="19"/>
      <c r="M11" s="16">
        <v>5</v>
      </c>
      <c r="N11" s="4">
        <f>26+36</f>
        <v>62</v>
      </c>
      <c r="O11" s="4">
        <v>2</v>
      </c>
      <c r="P11" s="33"/>
      <c r="Q11" s="33"/>
      <c r="R11" s="4">
        <f t="shared" si="1"/>
        <v>7</v>
      </c>
      <c r="S11" s="8"/>
      <c r="T11" s="4">
        <v>365</v>
      </c>
      <c r="U11" s="8">
        <v>1</v>
      </c>
      <c r="V11" s="4">
        <v>329</v>
      </c>
      <c r="W11" s="8">
        <v>3</v>
      </c>
      <c r="X11" s="4">
        <v>33</v>
      </c>
      <c r="Y11" s="4">
        <v>3</v>
      </c>
      <c r="Z11" s="33"/>
      <c r="AA11" s="33"/>
      <c r="AB11" s="33"/>
      <c r="AC11" s="33"/>
      <c r="AD11" s="4"/>
      <c r="AE11" s="4"/>
      <c r="AF11" s="4">
        <v>106</v>
      </c>
      <c r="AG11" s="10" t="s">
        <v>39</v>
      </c>
      <c r="AH11" s="4">
        <v>102</v>
      </c>
      <c r="AI11" s="10" t="s">
        <v>29</v>
      </c>
      <c r="AJ11" s="2"/>
    </row>
    <row r="12" spans="1:36" ht="27.75" customHeight="1" x14ac:dyDescent="0.25">
      <c r="A12" s="4">
        <v>4</v>
      </c>
      <c r="B12" s="15">
        <v>378</v>
      </c>
      <c r="C12" s="28">
        <v>5.4629629629629637E-3</v>
      </c>
      <c r="D12" s="4">
        <v>2</v>
      </c>
      <c r="E12" s="4">
        <v>39</v>
      </c>
      <c r="F12" s="4">
        <v>1</v>
      </c>
      <c r="G12" s="4">
        <v>39</v>
      </c>
      <c r="H12" s="30" t="s">
        <v>27</v>
      </c>
      <c r="I12" s="4">
        <f t="shared" si="0"/>
        <v>6</v>
      </c>
      <c r="J12" s="8">
        <v>2</v>
      </c>
      <c r="K12" s="16">
        <v>87</v>
      </c>
      <c r="L12" s="19"/>
      <c r="M12" s="16">
        <v>3</v>
      </c>
      <c r="N12" s="4">
        <f>24+36</f>
        <v>60</v>
      </c>
      <c r="O12" s="4">
        <v>3</v>
      </c>
      <c r="P12" s="33"/>
      <c r="Q12" s="33"/>
      <c r="R12" s="4">
        <f t="shared" si="1"/>
        <v>6</v>
      </c>
      <c r="S12" s="8"/>
      <c r="T12" s="4">
        <v>212</v>
      </c>
      <c r="U12" s="8">
        <v>6</v>
      </c>
      <c r="V12" s="4">
        <v>413</v>
      </c>
      <c r="W12" s="8">
        <v>5</v>
      </c>
      <c r="X12" s="4">
        <v>34</v>
      </c>
      <c r="Y12" s="4">
        <v>2</v>
      </c>
      <c r="Z12" s="33"/>
      <c r="AA12" s="33"/>
      <c r="AB12" s="33"/>
      <c r="AC12" s="33"/>
      <c r="AD12" s="4"/>
      <c r="AE12" s="4"/>
      <c r="AF12" s="4">
        <v>160</v>
      </c>
      <c r="AG12" s="10" t="s">
        <v>28</v>
      </c>
      <c r="AH12" s="4">
        <v>96</v>
      </c>
      <c r="AI12" s="10" t="s">
        <v>28</v>
      </c>
      <c r="AJ12" s="2"/>
    </row>
    <row r="13" spans="1:36" ht="27.75" customHeight="1" x14ac:dyDescent="0.25">
      <c r="A13" s="4">
        <v>1</v>
      </c>
      <c r="B13" s="15">
        <v>269</v>
      </c>
      <c r="C13" s="28">
        <v>8.564814814814815E-3</v>
      </c>
      <c r="D13" s="4">
        <v>6</v>
      </c>
      <c r="E13" s="4">
        <v>36</v>
      </c>
      <c r="F13" s="4">
        <v>3</v>
      </c>
      <c r="G13" s="4">
        <v>28</v>
      </c>
      <c r="H13" s="30" t="s">
        <v>39</v>
      </c>
      <c r="I13" s="4">
        <f t="shared" si="0"/>
        <v>15</v>
      </c>
      <c r="J13" s="8">
        <v>6</v>
      </c>
      <c r="K13" s="16">
        <v>68</v>
      </c>
      <c r="L13" s="19"/>
      <c r="M13" s="16">
        <v>6</v>
      </c>
      <c r="N13" s="4">
        <f>21+9</f>
        <v>30</v>
      </c>
      <c r="O13" s="4">
        <v>6</v>
      </c>
      <c r="P13" s="33"/>
      <c r="Q13" s="33"/>
      <c r="R13" s="4">
        <f t="shared" si="1"/>
        <v>12</v>
      </c>
      <c r="S13" s="8"/>
      <c r="T13" s="4">
        <v>214</v>
      </c>
      <c r="U13" s="8">
        <v>5</v>
      </c>
      <c r="V13" s="4">
        <v>692</v>
      </c>
      <c r="W13" s="8">
        <v>7</v>
      </c>
      <c r="X13" s="4">
        <v>20</v>
      </c>
      <c r="Y13" s="4">
        <v>7</v>
      </c>
      <c r="Z13" s="33"/>
      <c r="AA13" s="33"/>
      <c r="AB13" s="33"/>
      <c r="AC13" s="33"/>
      <c r="AD13" s="4"/>
      <c r="AE13" s="4"/>
      <c r="AF13" s="4">
        <v>138</v>
      </c>
      <c r="AG13" s="10" t="s">
        <v>29</v>
      </c>
      <c r="AH13" s="4">
        <v>93</v>
      </c>
      <c r="AI13" s="10" t="s">
        <v>39</v>
      </c>
      <c r="AJ13" s="2"/>
    </row>
    <row r="14" spans="1:36" ht="27.75" customHeight="1" x14ac:dyDescent="0.25">
      <c r="A14" s="4">
        <v>6</v>
      </c>
      <c r="B14" s="15">
        <v>249</v>
      </c>
      <c r="C14" s="28">
        <v>1.8287037037037036E-2</v>
      </c>
      <c r="D14" s="4">
        <v>7</v>
      </c>
      <c r="E14" s="4">
        <v>34</v>
      </c>
      <c r="F14" s="4">
        <v>5</v>
      </c>
      <c r="G14" s="4">
        <v>18</v>
      </c>
      <c r="H14" s="30" t="s">
        <v>30</v>
      </c>
      <c r="I14" s="4">
        <f t="shared" si="0"/>
        <v>19</v>
      </c>
      <c r="J14" s="8">
        <v>7</v>
      </c>
      <c r="K14" s="16">
        <v>59</v>
      </c>
      <c r="L14" s="19"/>
      <c r="M14" s="16">
        <v>7</v>
      </c>
      <c r="N14" s="4">
        <f>9+8</f>
        <v>17</v>
      </c>
      <c r="O14" s="4">
        <v>7</v>
      </c>
      <c r="P14" s="33"/>
      <c r="Q14" s="33"/>
      <c r="R14" s="4">
        <f t="shared" si="1"/>
        <v>14</v>
      </c>
      <c r="S14" s="8"/>
      <c r="T14" s="4">
        <v>128</v>
      </c>
      <c r="U14" s="8">
        <v>7</v>
      </c>
      <c r="V14" s="4">
        <v>614</v>
      </c>
      <c r="W14" s="8">
        <v>6</v>
      </c>
      <c r="X14" s="4">
        <v>23</v>
      </c>
      <c r="Y14" s="4">
        <v>6</v>
      </c>
      <c r="Z14" s="33"/>
      <c r="AA14" s="33"/>
      <c r="AB14" s="33"/>
      <c r="AC14" s="33"/>
      <c r="AD14" s="4"/>
      <c r="AE14" s="4"/>
      <c r="AF14" s="4">
        <v>86</v>
      </c>
      <c r="AG14" s="10" t="s">
        <v>30</v>
      </c>
      <c r="AH14" s="4">
        <v>82</v>
      </c>
      <c r="AI14" s="10" t="s">
        <v>30</v>
      </c>
      <c r="AJ14" s="2"/>
    </row>
    <row r="15" spans="1:36" x14ac:dyDescent="0.25">
      <c r="AI15" s="11"/>
    </row>
    <row r="16" spans="1:36" x14ac:dyDescent="0.25">
      <c r="A16" s="62" t="s">
        <v>57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</row>
    <row r="17" spans="1:35" ht="26.25" customHeight="1" x14ac:dyDescent="0.25">
      <c r="A17" s="62" t="s">
        <v>58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</row>
  </sheetData>
  <mergeCells count="31">
    <mergeCell ref="U4:AI4"/>
    <mergeCell ref="A16:AI16"/>
    <mergeCell ref="A17:AI17"/>
    <mergeCell ref="AH5:AI6"/>
    <mergeCell ref="Z6:AA6"/>
    <mergeCell ref="E6:F6"/>
    <mergeCell ref="G6:H6"/>
    <mergeCell ref="AE6:AE7"/>
    <mergeCell ref="K5:S5"/>
    <mergeCell ref="K6:M6"/>
    <mergeCell ref="A5:A7"/>
    <mergeCell ref="B5:B7"/>
    <mergeCell ref="I6:I7"/>
    <mergeCell ref="J6:J7"/>
    <mergeCell ref="C6:D6"/>
    <mergeCell ref="A1:AI1"/>
    <mergeCell ref="A2:AI2"/>
    <mergeCell ref="A3:AI3"/>
    <mergeCell ref="A4:J4"/>
    <mergeCell ref="X5:AE5"/>
    <mergeCell ref="C5:J5"/>
    <mergeCell ref="T5:U6"/>
    <mergeCell ref="V5:W6"/>
    <mergeCell ref="P6:Q6"/>
    <mergeCell ref="R6:R7"/>
    <mergeCell ref="S6:S7"/>
    <mergeCell ref="N6:O6"/>
    <mergeCell ref="AF5:AG6"/>
    <mergeCell ref="X6:Y6"/>
    <mergeCell ref="AB6:AC6"/>
    <mergeCell ref="AD6:AD7"/>
  </mergeCells>
  <phoneticPr fontId="2" type="noConversion"/>
  <pageMargins left="0.11811023622047245" right="0.11811023622047245" top="0.43307086614173229" bottom="0.27559055118110237" header="0.31496062992125984" footer="0.31496062992125984"/>
  <pageSetup paperSize="9" scale="91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2"/>
  <sheetViews>
    <sheetView zoomScale="86" zoomScaleNormal="86" workbookViewId="0">
      <selection activeCell="P8" sqref="P8:Q18"/>
    </sheetView>
  </sheetViews>
  <sheetFormatPr defaultRowHeight="15" x14ac:dyDescent="0.25"/>
  <cols>
    <col min="1" max="1" width="3.5703125" style="1" customWidth="1"/>
    <col min="2" max="2" width="8.7109375" style="1" customWidth="1"/>
    <col min="3" max="3" width="6.85546875" style="1" bestFit="1" customWidth="1"/>
    <col min="4" max="4" width="4.5703125" style="1" bestFit="1" customWidth="1"/>
    <col min="5" max="5" width="4" style="1" bestFit="1" customWidth="1"/>
    <col min="6" max="6" width="3.85546875" style="1" bestFit="1" customWidth="1"/>
    <col min="7" max="7" width="5.140625" style="1" customWidth="1"/>
    <col min="8" max="8" width="3.85546875" style="1" bestFit="1" customWidth="1"/>
    <col min="9" max="9" width="4" style="1" bestFit="1" customWidth="1"/>
    <col min="10" max="10" width="3.85546875" style="1" bestFit="1" customWidth="1"/>
    <col min="11" max="13" width="3.85546875" style="1" customWidth="1"/>
    <col min="14" max="14" width="3.7109375" style="1" bestFit="1" customWidth="1"/>
    <col min="15" max="15" width="3.85546875" style="1" bestFit="1" customWidth="1"/>
    <col min="16" max="19" width="3.7109375" style="1" bestFit="1" customWidth="1"/>
    <col min="20" max="20" width="6.140625" style="1" bestFit="1" customWidth="1"/>
    <col min="21" max="21" width="3.85546875" style="1" bestFit="1" customWidth="1"/>
    <col min="22" max="22" width="6" style="1" customWidth="1"/>
    <col min="23" max="23" width="6.28515625" style="1" customWidth="1"/>
    <col min="24" max="24" width="4.140625" style="1" bestFit="1" customWidth="1"/>
    <col min="25" max="25" width="3.85546875" style="1" bestFit="1" customWidth="1"/>
    <col min="26" max="29" width="3.7109375" style="1" customWidth="1"/>
    <col min="30" max="31" width="3.7109375" style="1" bestFit="1" customWidth="1"/>
    <col min="32" max="32" width="4.28515625" style="1" customWidth="1"/>
    <col min="33" max="33" width="4.140625" style="1" customWidth="1"/>
    <col min="34" max="34" width="5.85546875" style="1" customWidth="1"/>
    <col min="35" max="35" width="4.7109375" style="1" customWidth="1"/>
    <col min="36" max="36" width="4.42578125" style="1" customWidth="1"/>
    <col min="37" max="37" width="4.42578125" style="2" customWidth="1"/>
    <col min="38" max="38" width="5.140625" style="1" bestFit="1" customWidth="1"/>
    <col min="39" max="39" width="4.140625" style="1" bestFit="1" customWidth="1"/>
    <col min="40" max="16384" width="9.140625" style="1"/>
  </cols>
  <sheetData>
    <row r="1" spans="1:40" ht="44.25" customHeight="1" x14ac:dyDescent="0.25">
      <c r="A1" s="52" t="s">
        <v>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1:40" ht="15.75" x14ac:dyDescent="0.25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40" x14ac:dyDescent="0.25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</row>
    <row r="4" spans="1:40" x14ac:dyDescent="0.25">
      <c r="A4" s="55" t="s">
        <v>59</v>
      </c>
      <c r="B4" s="55"/>
      <c r="C4" s="55"/>
      <c r="D4" s="55"/>
      <c r="E4" s="55"/>
      <c r="F4" s="55"/>
      <c r="G4" s="55"/>
      <c r="H4" s="55"/>
      <c r="I4" s="55"/>
      <c r="J4" s="55"/>
      <c r="K4" s="13"/>
      <c r="L4" s="13"/>
      <c r="M4" s="13"/>
      <c r="N4" s="12"/>
      <c r="O4" s="12"/>
      <c r="P4" s="12"/>
      <c r="Q4" s="12"/>
      <c r="R4" s="12"/>
      <c r="S4" s="12"/>
      <c r="T4" s="12"/>
      <c r="U4" s="70" t="s">
        <v>24</v>
      </c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</row>
    <row r="5" spans="1:40" ht="15" customHeight="1" x14ac:dyDescent="0.25">
      <c r="A5" s="59" t="s">
        <v>0</v>
      </c>
      <c r="B5" s="59" t="s">
        <v>1</v>
      </c>
      <c r="C5" s="56" t="s">
        <v>15</v>
      </c>
      <c r="D5" s="56"/>
      <c r="E5" s="56"/>
      <c r="F5" s="56"/>
      <c r="G5" s="56"/>
      <c r="H5" s="56"/>
      <c r="I5" s="56"/>
      <c r="J5" s="56"/>
      <c r="K5" s="63" t="s">
        <v>7</v>
      </c>
      <c r="L5" s="64"/>
      <c r="M5" s="64"/>
      <c r="N5" s="64"/>
      <c r="O5" s="64"/>
      <c r="P5" s="64"/>
      <c r="Q5" s="64"/>
      <c r="R5" s="64"/>
      <c r="S5" s="65"/>
      <c r="T5" s="57" t="s">
        <v>8</v>
      </c>
      <c r="U5" s="57"/>
      <c r="V5" s="57" t="s">
        <v>22</v>
      </c>
      <c r="W5" s="57"/>
      <c r="X5" s="56" t="s">
        <v>19</v>
      </c>
      <c r="Y5" s="56"/>
      <c r="Z5" s="56"/>
      <c r="AA5" s="56"/>
      <c r="AB5" s="56"/>
      <c r="AC5" s="56"/>
      <c r="AD5" s="56"/>
      <c r="AE5" s="56"/>
      <c r="AF5" s="56"/>
      <c r="AG5" s="56"/>
      <c r="AH5" s="71" t="s">
        <v>40</v>
      </c>
      <c r="AI5" s="72"/>
      <c r="AJ5" s="57" t="s">
        <v>9</v>
      </c>
      <c r="AK5" s="57"/>
      <c r="AL5" s="57" t="s">
        <v>10</v>
      </c>
      <c r="AM5" s="57"/>
    </row>
    <row r="6" spans="1:40" s="3" customFormat="1" ht="75.75" customHeight="1" x14ac:dyDescent="0.25">
      <c r="A6" s="59"/>
      <c r="B6" s="59"/>
      <c r="C6" s="58" t="s">
        <v>5</v>
      </c>
      <c r="D6" s="58"/>
      <c r="E6" s="58" t="s">
        <v>4</v>
      </c>
      <c r="F6" s="58"/>
      <c r="G6" s="58" t="s">
        <v>6</v>
      </c>
      <c r="H6" s="58"/>
      <c r="I6" s="59" t="s">
        <v>16</v>
      </c>
      <c r="J6" s="60" t="s">
        <v>3</v>
      </c>
      <c r="K6" s="66" t="s">
        <v>33</v>
      </c>
      <c r="L6" s="67"/>
      <c r="M6" s="68"/>
      <c r="N6" s="58" t="s">
        <v>17</v>
      </c>
      <c r="O6" s="58"/>
      <c r="P6" s="58" t="s">
        <v>18</v>
      </c>
      <c r="Q6" s="58"/>
      <c r="R6" s="59" t="s">
        <v>16</v>
      </c>
      <c r="S6" s="69" t="s">
        <v>3</v>
      </c>
      <c r="T6" s="57"/>
      <c r="U6" s="57"/>
      <c r="V6" s="57"/>
      <c r="W6" s="57"/>
      <c r="X6" s="58" t="s">
        <v>17</v>
      </c>
      <c r="Y6" s="58"/>
      <c r="Z6" s="58" t="s">
        <v>20</v>
      </c>
      <c r="AA6" s="58"/>
      <c r="AB6" s="58" t="s">
        <v>31</v>
      </c>
      <c r="AC6" s="58"/>
      <c r="AD6" s="58" t="s">
        <v>21</v>
      </c>
      <c r="AE6" s="58"/>
      <c r="AF6" s="59" t="s">
        <v>16</v>
      </c>
      <c r="AG6" s="69" t="s">
        <v>3</v>
      </c>
      <c r="AH6" s="73"/>
      <c r="AI6" s="74"/>
      <c r="AJ6" s="57"/>
      <c r="AK6" s="57"/>
      <c r="AL6" s="57"/>
      <c r="AM6" s="57"/>
    </row>
    <row r="7" spans="1:40" ht="53.25" x14ac:dyDescent="0.25">
      <c r="A7" s="59"/>
      <c r="B7" s="59"/>
      <c r="C7" s="5" t="s">
        <v>2</v>
      </c>
      <c r="D7" s="5" t="s">
        <v>3</v>
      </c>
      <c r="E7" s="5" t="s">
        <v>2</v>
      </c>
      <c r="F7" s="5" t="s">
        <v>3</v>
      </c>
      <c r="G7" s="5" t="s">
        <v>2</v>
      </c>
      <c r="H7" s="5" t="s">
        <v>3</v>
      </c>
      <c r="I7" s="59"/>
      <c r="J7" s="60"/>
      <c r="K7" s="14" t="s">
        <v>2</v>
      </c>
      <c r="L7" s="18" t="s">
        <v>34</v>
      </c>
      <c r="M7" s="14" t="s">
        <v>3</v>
      </c>
      <c r="N7" s="6" t="s">
        <v>2</v>
      </c>
      <c r="O7" s="6" t="s">
        <v>3</v>
      </c>
      <c r="P7" s="6" t="s">
        <v>2</v>
      </c>
      <c r="Q7" s="6" t="s">
        <v>3</v>
      </c>
      <c r="R7" s="59"/>
      <c r="S7" s="69"/>
      <c r="T7" s="5" t="s">
        <v>2</v>
      </c>
      <c r="U7" s="41" t="s">
        <v>3</v>
      </c>
      <c r="V7" s="5" t="s">
        <v>2</v>
      </c>
      <c r="W7" s="9" t="s">
        <v>3</v>
      </c>
      <c r="X7" s="5" t="s">
        <v>2</v>
      </c>
      <c r="Y7" s="5" t="s">
        <v>3</v>
      </c>
      <c r="Z7" s="5" t="s">
        <v>2</v>
      </c>
      <c r="AA7" s="5" t="s">
        <v>3</v>
      </c>
      <c r="AB7" s="5" t="s">
        <v>2</v>
      </c>
      <c r="AC7" s="5" t="s">
        <v>3</v>
      </c>
      <c r="AD7" s="5" t="s">
        <v>2</v>
      </c>
      <c r="AE7" s="5" t="s">
        <v>3</v>
      </c>
      <c r="AF7" s="59"/>
      <c r="AG7" s="69"/>
      <c r="AH7" s="26" t="s">
        <v>2</v>
      </c>
      <c r="AI7" s="40" t="s">
        <v>3</v>
      </c>
      <c r="AJ7" s="5" t="s">
        <v>2</v>
      </c>
      <c r="AK7" s="39" t="s">
        <v>3</v>
      </c>
      <c r="AL7" s="5" t="s">
        <v>2</v>
      </c>
      <c r="AM7" s="41" t="s">
        <v>3</v>
      </c>
    </row>
    <row r="8" spans="1:40" ht="27.75" customHeight="1" x14ac:dyDescent="0.25">
      <c r="A8" s="4">
        <v>11</v>
      </c>
      <c r="B8" s="45">
        <v>384</v>
      </c>
      <c r="C8" s="50">
        <v>1.3194444444444443E-3</v>
      </c>
      <c r="D8" s="4">
        <v>1</v>
      </c>
      <c r="E8" s="4">
        <v>67</v>
      </c>
      <c r="F8" s="4">
        <v>2</v>
      </c>
      <c r="G8" s="36">
        <v>52</v>
      </c>
      <c r="H8" s="4">
        <v>1</v>
      </c>
      <c r="I8" s="4">
        <f>H8+F8+D8</f>
        <v>4</v>
      </c>
      <c r="J8" s="38">
        <v>1</v>
      </c>
      <c r="K8" s="4">
        <v>112</v>
      </c>
      <c r="L8" s="35"/>
      <c r="M8" s="36">
        <v>1</v>
      </c>
      <c r="N8" s="4">
        <f>30+52</f>
        <v>82</v>
      </c>
      <c r="O8" s="4">
        <v>1</v>
      </c>
      <c r="P8" s="4"/>
      <c r="Q8" s="4"/>
      <c r="R8" s="21">
        <f t="shared" ref="R8:R18" si="0">O8+Q8+M8</f>
        <v>2</v>
      </c>
      <c r="S8" s="44"/>
      <c r="T8" s="4">
        <v>386</v>
      </c>
      <c r="U8" s="38">
        <v>3</v>
      </c>
      <c r="V8" s="4">
        <v>231</v>
      </c>
      <c r="W8" s="38">
        <v>1</v>
      </c>
      <c r="X8" s="4">
        <v>84</v>
      </c>
      <c r="Y8" s="4">
        <v>2</v>
      </c>
      <c r="Z8" s="4"/>
      <c r="AA8" s="4"/>
      <c r="AB8" s="4"/>
      <c r="AC8" s="4"/>
      <c r="AD8" s="4"/>
      <c r="AE8" s="4"/>
      <c r="AF8" s="4"/>
      <c r="AG8" s="38"/>
      <c r="AH8" s="4">
        <v>280</v>
      </c>
      <c r="AI8" s="38">
        <v>1</v>
      </c>
      <c r="AJ8" s="4">
        <v>195</v>
      </c>
      <c r="AK8" s="48" t="s">
        <v>26</v>
      </c>
      <c r="AL8" s="4">
        <v>220</v>
      </c>
      <c r="AM8" s="48" t="s">
        <v>49</v>
      </c>
      <c r="AN8" s="2"/>
    </row>
    <row r="9" spans="1:40" ht="27.75" customHeight="1" x14ac:dyDescent="0.25">
      <c r="A9" s="4">
        <v>1</v>
      </c>
      <c r="B9" s="15" t="s">
        <v>36</v>
      </c>
      <c r="C9" s="50">
        <v>6.9907407407407401E-3</v>
      </c>
      <c r="D9" s="4">
        <v>6</v>
      </c>
      <c r="E9" s="4">
        <v>67</v>
      </c>
      <c r="F9" s="4">
        <v>1</v>
      </c>
      <c r="G9" s="47">
        <v>39</v>
      </c>
      <c r="H9" s="4">
        <v>6</v>
      </c>
      <c r="I9" s="4">
        <f t="shared" ref="I9:I18" si="1">H9+F9+D9</f>
        <v>13</v>
      </c>
      <c r="J9" s="8">
        <v>4</v>
      </c>
      <c r="K9" s="21">
        <v>106</v>
      </c>
      <c r="L9" s="35"/>
      <c r="M9" s="49">
        <v>2</v>
      </c>
      <c r="N9" s="4">
        <f>29+47</f>
        <v>76</v>
      </c>
      <c r="O9" s="4">
        <v>3</v>
      </c>
      <c r="P9" s="4"/>
      <c r="Q9" s="4"/>
      <c r="R9" s="21">
        <f t="shared" si="0"/>
        <v>5</v>
      </c>
      <c r="S9" s="44"/>
      <c r="T9" s="4">
        <v>446</v>
      </c>
      <c r="U9" s="38">
        <v>2</v>
      </c>
      <c r="V9" s="4">
        <v>274</v>
      </c>
      <c r="W9" s="8">
        <v>3</v>
      </c>
      <c r="X9" s="4">
        <v>95</v>
      </c>
      <c r="Y9" s="4">
        <v>1</v>
      </c>
      <c r="Z9" s="4"/>
      <c r="AA9" s="4"/>
      <c r="AB9" s="4"/>
      <c r="AC9" s="4"/>
      <c r="AD9" s="4"/>
      <c r="AE9" s="4"/>
      <c r="AF9" s="4"/>
      <c r="AG9" s="38"/>
      <c r="AH9" s="4">
        <v>397</v>
      </c>
      <c r="AI9" s="38">
        <v>2</v>
      </c>
      <c r="AJ9" s="4">
        <v>157</v>
      </c>
      <c r="AK9" s="10" t="s">
        <v>28</v>
      </c>
      <c r="AL9" s="4">
        <v>220</v>
      </c>
      <c r="AM9" s="10" t="s">
        <v>49</v>
      </c>
      <c r="AN9" s="2"/>
    </row>
    <row r="10" spans="1:40" ht="27.75" customHeight="1" x14ac:dyDescent="0.25">
      <c r="A10" s="4">
        <v>7</v>
      </c>
      <c r="B10" s="15" t="s">
        <v>37</v>
      </c>
      <c r="C10" s="50">
        <v>4.2708333333333339E-3</v>
      </c>
      <c r="D10" s="4">
        <v>2</v>
      </c>
      <c r="E10" s="4">
        <v>59</v>
      </c>
      <c r="F10" s="4">
        <v>7</v>
      </c>
      <c r="G10" s="47">
        <v>44</v>
      </c>
      <c r="H10" s="4">
        <v>4</v>
      </c>
      <c r="I10" s="4">
        <f t="shared" si="1"/>
        <v>13</v>
      </c>
      <c r="J10" s="8">
        <v>2</v>
      </c>
      <c r="K10" s="21">
        <v>98</v>
      </c>
      <c r="L10" s="35"/>
      <c r="M10" s="49">
        <v>3</v>
      </c>
      <c r="N10" s="4">
        <f>26+49</f>
        <v>75</v>
      </c>
      <c r="O10" s="4">
        <v>4</v>
      </c>
      <c r="P10" s="4"/>
      <c r="Q10" s="4"/>
      <c r="R10" s="21">
        <f t="shared" si="0"/>
        <v>7</v>
      </c>
      <c r="S10" s="44"/>
      <c r="T10" s="4">
        <v>455</v>
      </c>
      <c r="U10" s="38">
        <v>1</v>
      </c>
      <c r="V10" s="4">
        <v>259</v>
      </c>
      <c r="W10" s="8">
        <v>2</v>
      </c>
      <c r="X10" s="4">
        <v>79</v>
      </c>
      <c r="Y10" s="4">
        <v>3</v>
      </c>
      <c r="Z10" s="4"/>
      <c r="AA10" s="4"/>
      <c r="AB10" s="4"/>
      <c r="AC10" s="4"/>
      <c r="AD10" s="4"/>
      <c r="AE10" s="4"/>
      <c r="AF10" s="4"/>
      <c r="AG10" s="38"/>
      <c r="AH10" s="4">
        <v>454</v>
      </c>
      <c r="AI10" s="38">
        <v>3</v>
      </c>
      <c r="AJ10" s="4">
        <v>120</v>
      </c>
      <c r="AK10" s="10" t="s">
        <v>39</v>
      </c>
      <c r="AL10" s="4">
        <v>123</v>
      </c>
      <c r="AM10" s="10" t="s">
        <v>52</v>
      </c>
      <c r="AN10" s="2"/>
    </row>
    <row r="11" spans="1:40" ht="27.75" customHeight="1" x14ac:dyDescent="0.25">
      <c r="A11" s="4">
        <v>4</v>
      </c>
      <c r="B11" s="15">
        <v>381</v>
      </c>
      <c r="C11" s="50">
        <v>4.5138888888888893E-3</v>
      </c>
      <c r="D11" s="4">
        <v>4</v>
      </c>
      <c r="E11" s="4">
        <v>53</v>
      </c>
      <c r="F11" s="4">
        <v>10</v>
      </c>
      <c r="G11" s="47">
        <v>48</v>
      </c>
      <c r="H11" s="4">
        <v>3</v>
      </c>
      <c r="I11" s="4">
        <f t="shared" si="1"/>
        <v>17</v>
      </c>
      <c r="J11" s="8">
        <v>5</v>
      </c>
      <c r="K11" s="21">
        <v>85</v>
      </c>
      <c r="L11" s="35"/>
      <c r="M11" s="49">
        <v>8</v>
      </c>
      <c r="N11" s="4">
        <f>26+52</f>
        <v>78</v>
      </c>
      <c r="O11" s="4">
        <v>2</v>
      </c>
      <c r="P11" s="4"/>
      <c r="Q11" s="4"/>
      <c r="R11" s="21">
        <f t="shared" si="0"/>
        <v>10</v>
      </c>
      <c r="S11" s="44"/>
      <c r="T11" s="4">
        <v>327</v>
      </c>
      <c r="U11" s="38">
        <v>6</v>
      </c>
      <c r="V11" s="4">
        <v>500</v>
      </c>
      <c r="W11" s="8">
        <v>5</v>
      </c>
      <c r="X11" s="4">
        <v>70</v>
      </c>
      <c r="Y11" s="4">
        <v>6</v>
      </c>
      <c r="Z11" s="4"/>
      <c r="AA11" s="4"/>
      <c r="AB11" s="4"/>
      <c r="AC11" s="4"/>
      <c r="AD11" s="4"/>
      <c r="AE11" s="4"/>
      <c r="AF11" s="4"/>
      <c r="AG11" s="38"/>
      <c r="AH11" s="4">
        <v>557</v>
      </c>
      <c r="AI11" s="38">
        <v>5</v>
      </c>
      <c r="AJ11" s="4">
        <v>167</v>
      </c>
      <c r="AK11" s="10" t="s">
        <v>11</v>
      </c>
      <c r="AL11" s="4">
        <v>139</v>
      </c>
      <c r="AM11" s="10" t="s">
        <v>30</v>
      </c>
      <c r="AN11" s="2"/>
    </row>
    <row r="12" spans="1:40" ht="27.75" customHeight="1" x14ac:dyDescent="0.25">
      <c r="A12" s="4">
        <v>6</v>
      </c>
      <c r="B12" s="15">
        <v>585</v>
      </c>
      <c r="C12" s="50">
        <v>1.3657407407407408E-2</v>
      </c>
      <c r="D12" s="4">
        <v>10</v>
      </c>
      <c r="E12" s="4">
        <v>55</v>
      </c>
      <c r="F12" s="4">
        <v>9</v>
      </c>
      <c r="G12" s="47">
        <v>35</v>
      </c>
      <c r="H12" s="4">
        <v>10</v>
      </c>
      <c r="I12" s="4">
        <f t="shared" si="1"/>
        <v>29</v>
      </c>
      <c r="J12" s="8">
        <v>10</v>
      </c>
      <c r="K12" s="21">
        <v>84</v>
      </c>
      <c r="L12" s="35"/>
      <c r="M12" s="49">
        <v>9</v>
      </c>
      <c r="N12" s="4">
        <f>25+23</f>
        <v>48</v>
      </c>
      <c r="O12" s="4">
        <v>8</v>
      </c>
      <c r="P12" s="4"/>
      <c r="Q12" s="4"/>
      <c r="R12" s="21">
        <f t="shared" si="0"/>
        <v>17</v>
      </c>
      <c r="S12" s="44"/>
      <c r="T12" s="4">
        <v>341</v>
      </c>
      <c r="U12" s="38">
        <v>5</v>
      </c>
      <c r="V12" s="4">
        <v>513</v>
      </c>
      <c r="W12" s="8">
        <v>6</v>
      </c>
      <c r="X12" s="4">
        <v>54</v>
      </c>
      <c r="Y12" s="4">
        <v>7</v>
      </c>
      <c r="Z12" s="4"/>
      <c r="AA12" s="4"/>
      <c r="AB12" s="4"/>
      <c r="AC12" s="4"/>
      <c r="AD12" s="4"/>
      <c r="AE12" s="4"/>
      <c r="AF12" s="4"/>
      <c r="AG12" s="38"/>
      <c r="AH12" s="4">
        <v>504</v>
      </c>
      <c r="AI12" s="38">
        <v>4</v>
      </c>
      <c r="AJ12" s="4">
        <v>112</v>
      </c>
      <c r="AK12" s="10" t="s">
        <v>51</v>
      </c>
      <c r="AL12" s="4">
        <v>216</v>
      </c>
      <c r="AM12" s="10" t="s">
        <v>27</v>
      </c>
      <c r="AN12" s="2"/>
    </row>
    <row r="13" spans="1:40" ht="27.75" customHeight="1" x14ac:dyDescent="0.25">
      <c r="A13" s="4">
        <v>2</v>
      </c>
      <c r="B13" s="15">
        <v>379</v>
      </c>
      <c r="C13" s="50">
        <v>4.409722222222222E-3</v>
      </c>
      <c r="D13" s="4">
        <v>3</v>
      </c>
      <c r="E13" s="4">
        <v>55</v>
      </c>
      <c r="F13" s="4">
        <v>8</v>
      </c>
      <c r="G13" s="47">
        <v>49</v>
      </c>
      <c r="H13" s="4">
        <v>2</v>
      </c>
      <c r="I13" s="4">
        <f t="shared" si="1"/>
        <v>13</v>
      </c>
      <c r="J13" s="8">
        <v>3</v>
      </c>
      <c r="K13" s="21">
        <v>91</v>
      </c>
      <c r="L13" s="35"/>
      <c r="M13" s="49">
        <v>4</v>
      </c>
      <c r="N13" s="4">
        <f>25+39</f>
        <v>64</v>
      </c>
      <c r="O13" s="4">
        <v>6</v>
      </c>
      <c r="P13" s="4"/>
      <c r="Q13" s="4"/>
      <c r="R13" s="21">
        <f t="shared" si="0"/>
        <v>10</v>
      </c>
      <c r="S13" s="44"/>
      <c r="T13" s="4">
        <v>237</v>
      </c>
      <c r="U13" s="38">
        <v>9</v>
      </c>
      <c r="V13" s="4">
        <v>587</v>
      </c>
      <c r="W13" s="8">
        <v>8</v>
      </c>
      <c r="X13" s="4">
        <v>72</v>
      </c>
      <c r="Y13" s="4">
        <v>5</v>
      </c>
      <c r="Z13" s="4"/>
      <c r="AA13" s="4"/>
      <c r="AB13" s="4"/>
      <c r="AC13" s="4"/>
      <c r="AD13" s="4"/>
      <c r="AE13" s="4"/>
      <c r="AF13" s="4"/>
      <c r="AG13" s="38"/>
      <c r="AH13" s="4">
        <v>630</v>
      </c>
      <c r="AI13" s="38">
        <v>6</v>
      </c>
      <c r="AJ13" s="4">
        <v>164</v>
      </c>
      <c r="AK13" s="10" t="s">
        <v>27</v>
      </c>
      <c r="AL13" s="4">
        <v>114</v>
      </c>
      <c r="AM13" s="10" t="s">
        <v>53</v>
      </c>
      <c r="AN13" s="2"/>
    </row>
    <row r="14" spans="1:40" ht="27.75" customHeight="1" x14ac:dyDescent="0.25">
      <c r="A14" s="4">
        <v>3</v>
      </c>
      <c r="B14" s="15" t="s">
        <v>48</v>
      </c>
      <c r="C14" s="50">
        <v>7.1296296296296307E-3</v>
      </c>
      <c r="D14" s="4">
        <v>7</v>
      </c>
      <c r="E14" s="4">
        <v>60</v>
      </c>
      <c r="F14" s="4">
        <v>6</v>
      </c>
      <c r="G14" s="47">
        <v>37</v>
      </c>
      <c r="H14" s="4">
        <v>7</v>
      </c>
      <c r="I14" s="4">
        <f t="shared" si="1"/>
        <v>20</v>
      </c>
      <c r="J14" s="8">
        <v>8</v>
      </c>
      <c r="K14" s="21">
        <v>87</v>
      </c>
      <c r="L14" s="35"/>
      <c r="M14" s="49">
        <v>6</v>
      </c>
      <c r="N14" s="4">
        <f>23+21</f>
        <v>44</v>
      </c>
      <c r="O14" s="4">
        <v>10</v>
      </c>
      <c r="P14" s="4"/>
      <c r="Q14" s="4"/>
      <c r="R14" s="21">
        <f t="shared" si="0"/>
        <v>16</v>
      </c>
      <c r="S14" s="44"/>
      <c r="T14" s="4">
        <v>314</v>
      </c>
      <c r="U14" s="38">
        <v>7</v>
      </c>
      <c r="V14" s="4">
        <v>388</v>
      </c>
      <c r="W14" s="8">
        <v>4</v>
      </c>
      <c r="X14" s="4">
        <v>73</v>
      </c>
      <c r="Y14" s="4">
        <v>4</v>
      </c>
      <c r="Z14" s="4"/>
      <c r="AA14" s="4"/>
      <c r="AB14" s="4"/>
      <c r="AC14" s="4"/>
      <c r="AD14" s="4"/>
      <c r="AE14" s="4"/>
      <c r="AF14" s="4"/>
      <c r="AG14" s="38"/>
      <c r="AH14" s="4">
        <v>634</v>
      </c>
      <c r="AI14" s="38">
        <v>7</v>
      </c>
      <c r="AJ14" s="4">
        <v>120</v>
      </c>
      <c r="AK14" s="10" t="s">
        <v>30</v>
      </c>
      <c r="AL14" s="4">
        <v>172</v>
      </c>
      <c r="AM14" s="10" t="s">
        <v>50</v>
      </c>
      <c r="AN14" s="2"/>
    </row>
    <row r="15" spans="1:40" ht="27.75" customHeight="1" x14ac:dyDescent="0.25">
      <c r="A15" s="4">
        <v>9</v>
      </c>
      <c r="B15" s="15">
        <v>551</v>
      </c>
      <c r="C15" s="50">
        <v>1.3888888888888888E-2</v>
      </c>
      <c r="D15" s="4">
        <v>11</v>
      </c>
      <c r="E15" s="4">
        <v>63</v>
      </c>
      <c r="F15" s="4">
        <v>3</v>
      </c>
      <c r="G15" s="47">
        <v>37</v>
      </c>
      <c r="H15" s="4">
        <v>8</v>
      </c>
      <c r="I15" s="4">
        <f t="shared" si="1"/>
        <v>22</v>
      </c>
      <c r="J15" s="8">
        <v>9</v>
      </c>
      <c r="K15" s="21">
        <v>86</v>
      </c>
      <c r="L15" s="35"/>
      <c r="M15" s="49">
        <v>7</v>
      </c>
      <c r="N15" s="4">
        <f>25+24</f>
        <v>49</v>
      </c>
      <c r="O15" s="4">
        <v>7</v>
      </c>
      <c r="P15" s="4"/>
      <c r="Q15" s="4"/>
      <c r="R15" s="21">
        <f t="shared" si="0"/>
        <v>14</v>
      </c>
      <c r="S15" s="44"/>
      <c r="T15" s="4">
        <v>346</v>
      </c>
      <c r="U15" s="38">
        <v>4</v>
      </c>
      <c r="V15" s="4">
        <v>650</v>
      </c>
      <c r="W15" s="8">
        <v>10</v>
      </c>
      <c r="X15" s="4">
        <v>53</v>
      </c>
      <c r="Y15" s="4">
        <v>8</v>
      </c>
      <c r="Z15" s="4"/>
      <c r="AA15" s="4"/>
      <c r="AB15" s="4"/>
      <c r="AC15" s="4"/>
      <c r="AD15" s="4"/>
      <c r="AE15" s="4"/>
      <c r="AF15" s="4"/>
      <c r="AG15" s="38"/>
      <c r="AH15" s="4">
        <v>1076</v>
      </c>
      <c r="AI15" s="38">
        <v>10</v>
      </c>
      <c r="AJ15" s="4">
        <v>107</v>
      </c>
      <c r="AK15" s="10" t="s">
        <v>53</v>
      </c>
      <c r="AL15" s="4">
        <v>198</v>
      </c>
      <c r="AM15" s="10" t="s">
        <v>28</v>
      </c>
      <c r="AN15" s="2"/>
    </row>
    <row r="16" spans="1:40" ht="27.75" customHeight="1" x14ac:dyDescent="0.25">
      <c r="A16" s="4">
        <v>8</v>
      </c>
      <c r="B16" s="15">
        <v>389</v>
      </c>
      <c r="C16" s="50">
        <v>1.019675925925926E-2</v>
      </c>
      <c r="D16" s="4">
        <v>8</v>
      </c>
      <c r="E16" s="4">
        <v>61</v>
      </c>
      <c r="F16" s="4">
        <v>5</v>
      </c>
      <c r="G16" s="47">
        <v>40</v>
      </c>
      <c r="H16" s="4">
        <v>5</v>
      </c>
      <c r="I16" s="4">
        <f t="shared" si="1"/>
        <v>18</v>
      </c>
      <c r="J16" s="8">
        <v>7</v>
      </c>
      <c r="K16" s="21">
        <v>90</v>
      </c>
      <c r="L16" s="35"/>
      <c r="M16" s="49">
        <v>5</v>
      </c>
      <c r="N16" s="4">
        <f>22+25</f>
        <v>47</v>
      </c>
      <c r="O16" s="4">
        <v>9</v>
      </c>
      <c r="P16" s="4"/>
      <c r="Q16" s="4"/>
      <c r="R16" s="21">
        <f t="shared" si="0"/>
        <v>14</v>
      </c>
      <c r="S16" s="44"/>
      <c r="T16" s="4">
        <v>302</v>
      </c>
      <c r="U16" s="38">
        <v>8</v>
      </c>
      <c r="V16" s="4">
        <v>569</v>
      </c>
      <c r="W16" s="8">
        <v>7</v>
      </c>
      <c r="X16" s="4">
        <v>47</v>
      </c>
      <c r="Y16" s="4">
        <v>9</v>
      </c>
      <c r="Z16" s="4"/>
      <c r="AA16" s="4"/>
      <c r="AB16" s="4"/>
      <c r="AC16" s="4"/>
      <c r="AD16" s="4"/>
      <c r="AE16" s="4"/>
      <c r="AF16" s="4"/>
      <c r="AG16" s="38"/>
      <c r="AH16" s="4">
        <v>947</v>
      </c>
      <c r="AI16" s="38">
        <v>9</v>
      </c>
      <c r="AJ16" s="4">
        <v>108</v>
      </c>
      <c r="AK16" s="10" t="s">
        <v>52</v>
      </c>
      <c r="AL16" s="4">
        <v>172</v>
      </c>
      <c r="AM16" s="10" t="s">
        <v>50</v>
      </c>
      <c r="AN16" s="2"/>
    </row>
    <row r="17" spans="1:40" ht="27.75" customHeight="1" x14ac:dyDescent="0.25">
      <c r="A17" s="4">
        <v>10</v>
      </c>
      <c r="B17" s="15">
        <v>282</v>
      </c>
      <c r="C17" s="50">
        <v>5.5555555555555558E-3</v>
      </c>
      <c r="D17" s="4">
        <v>5</v>
      </c>
      <c r="E17" s="4">
        <v>62</v>
      </c>
      <c r="F17" s="4">
        <v>4</v>
      </c>
      <c r="G17" s="47">
        <v>36</v>
      </c>
      <c r="H17" s="4">
        <v>9</v>
      </c>
      <c r="I17" s="4">
        <f t="shared" si="1"/>
        <v>18</v>
      </c>
      <c r="J17" s="8">
        <v>6</v>
      </c>
      <c r="K17" s="21">
        <v>80</v>
      </c>
      <c r="L17" s="35"/>
      <c r="M17" s="49">
        <v>10</v>
      </c>
      <c r="N17" s="4">
        <f>28+41</f>
        <v>69</v>
      </c>
      <c r="O17" s="4">
        <v>5</v>
      </c>
      <c r="P17" s="4"/>
      <c r="Q17" s="4"/>
      <c r="R17" s="21">
        <f t="shared" si="0"/>
        <v>15</v>
      </c>
      <c r="S17" s="44"/>
      <c r="T17" s="4">
        <v>229</v>
      </c>
      <c r="U17" s="38">
        <v>10</v>
      </c>
      <c r="V17" s="4">
        <v>614</v>
      </c>
      <c r="W17" s="8">
        <v>9</v>
      </c>
      <c r="X17" s="4">
        <v>29</v>
      </c>
      <c r="Y17" s="4">
        <v>10</v>
      </c>
      <c r="Z17" s="4"/>
      <c r="AA17" s="4"/>
      <c r="AB17" s="4"/>
      <c r="AC17" s="4"/>
      <c r="AD17" s="4"/>
      <c r="AE17" s="4"/>
      <c r="AF17" s="4"/>
      <c r="AG17" s="38"/>
      <c r="AH17" s="4">
        <v>942</v>
      </c>
      <c r="AI17" s="38">
        <v>8</v>
      </c>
      <c r="AJ17" s="4">
        <v>149</v>
      </c>
      <c r="AK17" s="10" t="s">
        <v>29</v>
      </c>
      <c r="AL17" s="4">
        <v>125</v>
      </c>
      <c r="AM17" s="10" t="s">
        <v>51</v>
      </c>
      <c r="AN17" s="2"/>
    </row>
    <row r="18" spans="1:40" ht="27.75" customHeight="1" x14ac:dyDescent="0.25">
      <c r="A18" s="4">
        <v>5</v>
      </c>
      <c r="B18" s="15">
        <v>249</v>
      </c>
      <c r="C18" s="50">
        <v>1.2418981481481482E-2</v>
      </c>
      <c r="D18" s="4">
        <v>9</v>
      </c>
      <c r="E18" s="4">
        <v>36</v>
      </c>
      <c r="F18" s="4">
        <v>11</v>
      </c>
      <c r="G18" s="47">
        <v>25</v>
      </c>
      <c r="H18" s="4">
        <v>11</v>
      </c>
      <c r="I18" s="4">
        <f t="shared" si="1"/>
        <v>31</v>
      </c>
      <c r="J18" s="8">
        <v>11</v>
      </c>
      <c r="K18" s="21">
        <v>70</v>
      </c>
      <c r="L18" s="35"/>
      <c r="M18" s="49">
        <v>11</v>
      </c>
      <c r="N18" s="4">
        <f>24+18</f>
        <v>42</v>
      </c>
      <c r="O18" s="4">
        <v>11</v>
      </c>
      <c r="P18" s="4"/>
      <c r="Q18" s="4"/>
      <c r="R18" s="21">
        <f t="shared" si="0"/>
        <v>22</v>
      </c>
      <c r="S18" s="44"/>
      <c r="T18" s="4">
        <v>156</v>
      </c>
      <c r="U18" s="38">
        <v>11</v>
      </c>
      <c r="V18" s="4">
        <v>927</v>
      </c>
      <c r="W18" s="8">
        <v>11</v>
      </c>
      <c r="X18" s="4">
        <v>13</v>
      </c>
      <c r="Y18" s="4">
        <v>11</v>
      </c>
      <c r="Z18" s="4"/>
      <c r="AA18" s="4"/>
      <c r="AB18" s="4"/>
      <c r="AC18" s="4"/>
      <c r="AD18" s="4"/>
      <c r="AE18" s="4"/>
      <c r="AF18" s="4"/>
      <c r="AG18" s="38"/>
      <c r="AH18" s="4">
        <v>1272</v>
      </c>
      <c r="AI18" s="38">
        <v>11</v>
      </c>
      <c r="AJ18" s="4">
        <v>85</v>
      </c>
      <c r="AK18" s="10" t="s">
        <v>54</v>
      </c>
      <c r="AL18" s="4">
        <v>84</v>
      </c>
      <c r="AM18" s="10" t="s">
        <v>54</v>
      </c>
      <c r="AN18" s="2"/>
    </row>
    <row r="19" spans="1:40" ht="21" customHeight="1" x14ac:dyDescent="0.25"/>
    <row r="20" spans="1:40" x14ac:dyDescent="0.25">
      <c r="A20" s="62" t="s">
        <v>57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</row>
    <row r="21" spans="1:40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1:40" x14ac:dyDescent="0.25">
      <c r="A22" s="62" t="s">
        <v>58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</row>
  </sheetData>
  <mergeCells count="33">
    <mergeCell ref="A20:AM20"/>
    <mergeCell ref="K5:S5"/>
    <mergeCell ref="A22:AM22"/>
    <mergeCell ref="X6:Y6"/>
    <mergeCell ref="Z6:AA6"/>
    <mergeCell ref="AD6:AE6"/>
    <mergeCell ref="AF6:AF7"/>
    <mergeCell ref="AL5:AM6"/>
    <mergeCell ref="C6:D6"/>
    <mergeCell ref="E6:F6"/>
    <mergeCell ref="J6:J7"/>
    <mergeCell ref="AJ5:AK6"/>
    <mergeCell ref="P6:Q6"/>
    <mergeCell ref="R6:R7"/>
    <mergeCell ref="A1:AM1"/>
    <mergeCell ref="A2:AM2"/>
    <mergeCell ref="A3:AM3"/>
    <mergeCell ref="S6:S7"/>
    <mergeCell ref="A4:J4"/>
    <mergeCell ref="U4:AM4"/>
    <mergeCell ref="A5:A7"/>
    <mergeCell ref="B5:B7"/>
    <mergeCell ref="C5:J5"/>
    <mergeCell ref="G6:H6"/>
    <mergeCell ref="I6:I7"/>
    <mergeCell ref="T5:U6"/>
    <mergeCell ref="V5:W6"/>
    <mergeCell ref="AH5:AI6"/>
    <mergeCell ref="X5:AG5"/>
    <mergeCell ref="N6:O6"/>
    <mergeCell ref="AG6:AG7"/>
    <mergeCell ref="AB6:AC6"/>
    <mergeCell ref="K6:M6"/>
  </mergeCells>
  <phoneticPr fontId="2" type="noConversion"/>
  <pageMargins left="0.15748031496062992" right="0.15748031496062992" top="0.51181102362204722" bottom="0.74803149606299213" header="0.35433070866141736" footer="0.31496062992125984"/>
  <pageSetup paperSize="9" scale="90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9"/>
  <sheetViews>
    <sheetView zoomScale="85" zoomScaleNormal="85" workbookViewId="0">
      <selection activeCell="T22" sqref="T22"/>
    </sheetView>
  </sheetViews>
  <sheetFormatPr defaultRowHeight="15" x14ac:dyDescent="0.25"/>
  <cols>
    <col min="1" max="1" width="3.5703125" customWidth="1"/>
    <col min="2" max="2" width="7.140625" customWidth="1"/>
    <col min="3" max="3" width="6.85546875" bestFit="1" customWidth="1"/>
    <col min="4" max="4" width="3.85546875" bestFit="1" customWidth="1"/>
    <col min="5" max="5" width="4" bestFit="1" customWidth="1"/>
    <col min="6" max="6" width="3.85546875" bestFit="1" customWidth="1"/>
    <col min="7" max="7" width="5.140625" customWidth="1"/>
    <col min="8" max="8" width="3.85546875" bestFit="1" customWidth="1"/>
    <col min="9" max="9" width="4" bestFit="1" customWidth="1"/>
    <col min="10" max="10" width="3.85546875" bestFit="1" customWidth="1"/>
    <col min="11" max="13" width="3.85546875" customWidth="1"/>
    <col min="14" max="14" width="3.7109375" bestFit="1" customWidth="1"/>
    <col min="15" max="15" width="3.85546875" bestFit="1" customWidth="1"/>
    <col min="16" max="19" width="3.7109375" bestFit="1" customWidth="1"/>
    <col min="20" max="20" width="6.140625" bestFit="1" customWidth="1"/>
    <col min="21" max="21" width="3.85546875" bestFit="1" customWidth="1"/>
    <col min="22" max="22" width="6" customWidth="1"/>
    <col min="23" max="23" width="6.28515625" customWidth="1"/>
    <col min="24" max="24" width="7.5703125" customWidth="1"/>
    <col min="25" max="25" width="3.85546875" bestFit="1" customWidth="1"/>
    <col min="26" max="29" width="3.7109375" customWidth="1"/>
    <col min="30" max="31" width="3.7109375" bestFit="1" customWidth="1"/>
    <col min="32" max="32" width="4.28515625" customWidth="1"/>
    <col min="33" max="33" width="4.140625" customWidth="1"/>
    <col min="34" max="34" width="4.42578125" customWidth="1"/>
    <col min="35" max="35" width="4.7109375" customWidth="1"/>
    <col min="36" max="36" width="5.140625" bestFit="1" customWidth="1"/>
    <col min="37" max="37" width="4.140625" bestFit="1" customWidth="1"/>
    <col min="38" max="38" width="5.7109375" customWidth="1"/>
    <col min="39" max="39" width="5.85546875" customWidth="1"/>
  </cols>
  <sheetData>
    <row r="1" spans="1:39" s="1" customFormat="1" ht="44.25" customHeight="1" x14ac:dyDescent="0.25">
      <c r="A1" s="52" t="s">
        <v>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1:39" s="1" customFormat="1" ht="15.75" customHeight="1" x14ac:dyDescent="0.25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1" customFormat="1" x14ac:dyDescent="0.25">
      <c r="A3" s="54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</row>
    <row r="4" spans="1:39" s="1" customFormat="1" x14ac:dyDescent="0.25">
      <c r="A4" s="55" t="s">
        <v>59</v>
      </c>
      <c r="B4" s="55"/>
      <c r="C4" s="55"/>
      <c r="D4" s="55"/>
      <c r="E4" s="55"/>
      <c r="F4" s="55"/>
      <c r="G4" s="55"/>
      <c r="H4" s="55"/>
      <c r="I4" s="55"/>
      <c r="J4" s="55"/>
      <c r="K4" s="13"/>
      <c r="L4" s="13"/>
      <c r="M4" s="13"/>
      <c r="N4" s="12"/>
      <c r="O4" s="12"/>
      <c r="P4" s="12"/>
      <c r="Q4" s="12"/>
      <c r="R4" s="12"/>
      <c r="S4" s="12"/>
      <c r="T4" s="12"/>
      <c r="U4" s="70" t="s">
        <v>24</v>
      </c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</row>
    <row r="5" spans="1:39" s="1" customFormat="1" x14ac:dyDescent="0.25">
      <c r="A5" s="59" t="s">
        <v>0</v>
      </c>
      <c r="B5" s="59" t="s">
        <v>1</v>
      </c>
      <c r="C5" s="56" t="s">
        <v>15</v>
      </c>
      <c r="D5" s="56"/>
      <c r="E5" s="56"/>
      <c r="F5" s="56"/>
      <c r="G5" s="56"/>
      <c r="H5" s="56"/>
      <c r="I5" s="56"/>
      <c r="J5" s="56"/>
      <c r="K5" s="63" t="s">
        <v>7</v>
      </c>
      <c r="L5" s="64"/>
      <c r="M5" s="64"/>
      <c r="N5" s="64"/>
      <c r="O5" s="64"/>
      <c r="P5" s="64"/>
      <c r="Q5" s="64"/>
      <c r="R5" s="64"/>
      <c r="S5" s="65"/>
      <c r="T5" s="57" t="s">
        <v>8</v>
      </c>
      <c r="U5" s="57"/>
      <c r="V5" s="57" t="s">
        <v>22</v>
      </c>
      <c r="W5" s="57"/>
      <c r="X5" s="56" t="s">
        <v>19</v>
      </c>
      <c r="Y5" s="56"/>
      <c r="Z5" s="56"/>
      <c r="AA5" s="56"/>
      <c r="AB5" s="56"/>
      <c r="AC5" s="56"/>
      <c r="AD5" s="56"/>
      <c r="AE5" s="56"/>
      <c r="AF5" s="56"/>
      <c r="AG5" s="56"/>
      <c r="AH5" s="57" t="s">
        <v>9</v>
      </c>
      <c r="AI5" s="57"/>
      <c r="AJ5" s="75" t="s">
        <v>41</v>
      </c>
      <c r="AK5" s="76"/>
      <c r="AL5" s="57" t="s">
        <v>10</v>
      </c>
      <c r="AM5" s="57"/>
    </row>
    <row r="6" spans="1:39" s="3" customFormat="1" ht="75.75" customHeight="1" x14ac:dyDescent="0.25">
      <c r="A6" s="59"/>
      <c r="B6" s="59"/>
      <c r="C6" s="58" t="s">
        <v>5</v>
      </c>
      <c r="D6" s="58"/>
      <c r="E6" s="58" t="s">
        <v>4</v>
      </c>
      <c r="F6" s="58"/>
      <c r="G6" s="58" t="s">
        <v>6</v>
      </c>
      <c r="H6" s="58"/>
      <c r="I6" s="59" t="s">
        <v>16</v>
      </c>
      <c r="J6" s="60" t="s">
        <v>3</v>
      </c>
      <c r="K6" s="66" t="s">
        <v>33</v>
      </c>
      <c r="L6" s="67"/>
      <c r="M6" s="68"/>
      <c r="N6" s="58" t="s">
        <v>55</v>
      </c>
      <c r="O6" s="58"/>
      <c r="P6" s="58" t="s">
        <v>18</v>
      </c>
      <c r="Q6" s="58"/>
      <c r="R6" s="59" t="s">
        <v>16</v>
      </c>
      <c r="S6" s="60" t="s">
        <v>3</v>
      </c>
      <c r="T6" s="57"/>
      <c r="U6" s="57"/>
      <c r="V6" s="57"/>
      <c r="W6" s="57"/>
      <c r="X6" s="58" t="s">
        <v>17</v>
      </c>
      <c r="Y6" s="58"/>
      <c r="Z6" s="58" t="s">
        <v>20</v>
      </c>
      <c r="AA6" s="58"/>
      <c r="AB6" s="58" t="s">
        <v>21</v>
      </c>
      <c r="AC6" s="58"/>
      <c r="AD6" s="58" t="s">
        <v>31</v>
      </c>
      <c r="AE6" s="58"/>
      <c r="AF6" s="59" t="s">
        <v>16</v>
      </c>
      <c r="AG6" s="69" t="s">
        <v>3</v>
      </c>
      <c r="AH6" s="57"/>
      <c r="AI6" s="57"/>
      <c r="AJ6" s="77"/>
      <c r="AK6" s="78"/>
      <c r="AL6" s="57"/>
      <c r="AM6" s="57"/>
    </row>
    <row r="7" spans="1:39" s="1" customFormat="1" ht="53.25" x14ac:dyDescent="0.25">
      <c r="A7" s="59"/>
      <c r="B7" s="59"/>
      <c r="C7" s="5" t="s">
        <v>2</v>
      </c>
      <c r="D7" s="5" t="s">
        <v>3</v>
      </c>
      <c r="E7" s="5" t="s">
        <v>2</v>
      </c>
      <c r="F7" s="5" t="s">
        <v>3</v>
      </c>
      <c r="G7" s="5" t="s">
        <v>2</v>
      </c>
      <c r="H7" s="5" t="s">
        <v>3</v>
      </c>
      <c r="I7" s="59"/>
      <c r="J7" s="60"/>
      <c r="K7" s="14" t="s">
        <v>2</v>
      </c>
      <c r="L7" s="18" t="s">
        <v>34</v>
      </c>
      <c r="M7" s="14" t="s">
        <v>3</v>
      </c>
      <c r="N7" s="6" t="s">
        <v>2</v>
      </c>
      <c r="O7" s="6" t="s">
        <v>3</v>
      </c>
      <c r="P7" s="6" t="s">
        <v>2</v>
      </c>
      <c r="Q7" s="6" t="s">
        <v>3</v>
      </c>
      <c r="R7" s="59"/>
      <c r="S7" s="60"/>
      <c r="T7" s="5" t="s">
        <v>2</v>
      </c>
      <c r="U7" s="9" t="s">
        <v>3</v>
      </c>
      <c r="V7" s="5" t="s">
        <v>2</v>
      </c>
      <c r="W7" s="9" t="s">
        <v>3</v>
      </c>
      <c r="X7" s="5" t="s">
        <v>2</v>
      </c>
      <c r="Y7" s="5" t="s">
        <v>3</v>
      </c>
      <c r="Z7" s="5" t="s">
        <v>2</v>
      </c>
      <c r="AA7" s="5" t="s">
        <v>3</v>
      </c>
      <c r="AB7" s="5" t="s">
        <v>2</v>
      </c>
      <c r="AC7" s="5" t="s">
        <v>3</v>
      </c>
      <c r="AD7" s="5" t="s">
        <v>2</v>
      </c>
      <c r="AE7" s="5" t="s">
        <v>3</v>
      </c>
      <c r="AF7" s="59"/>
      <c r="AG7" s="69"/>
      <c r="AH7" s="5" t="s">
        <v>2</v>
      </c>
      <c r="AI7" s="39" t="s">
        <v>3</v>
      </c>
      <c r="AJ7" s="7" t="s">
        <v>2</v>
      </c>
      <c r="AK7" s="39" t="s">
        <v>3</v>
      </c>
      <c r="AL7" s="5" t="s">
        <v>2</v>
      </c>
      <c r="AM7" s="5" t="s">
        <v>3</v>
      </c>
    </row>
    <row r="8" spans="1:39" s="1" customFormat="1" ht="28.5" customHeight="1" x14ac:dyDescent="0.25">
      <c r="A8" s="4">
        <v>1</v>
      </c>
      <c r="B8" s="15" t="s">
        <v>37</v>
      </c>
      <c r="C8" s="50">
        <v>3.3449074074074071E-3</v>
      </c>
      <c r="D8" s="4">
        <v>1</v>
      </c>
      <c r="E8" s="4"/>
      <c r="F8" s="4"/>
      <c r="G8" s="47">
        <v>45</v>
      </c>
      <c r="H8" s="4">
        <v>2</v>
      </c>
      <c r="I8" s="4"/>
      <c r="J8" s="8">
        <f t="shared" ref="J8:J13" si="0">D8+F8+H8</f>
        <v>3</v>
      </c>
      <c r="K8" s="21">
        <v>80</v>
      </c>
      <c r="L8" s="22"/>
      <c r="M8" s="21">
        <v>2</v>
      </c>
      <c r="N8" s="4">
        <f>28+52</f>
        <v>80</v>
      </c>
      <c r="O8" s="4">
        <v>1</v>
      </c>
      <c r="P8" s="4"/>
      <c r="Q8" s="4"/>
      <c r="R8" s="4"/>
      <c r="S8" s="8">
        <f t="shared" ref="S8:S13" si="1">M8+O8+Q8</f>
        <v>3</v>
      </c>
      <c r="T8" s="4">
        <v>434</v>
      </c>
      <c r="U8" s="38">
        <v>1</v>
      </c>
      <c r="V8" s="4">
        <v>254</v>
      </c>
      <c r="W8" s="8">
        <v>1</v>
      </c>
      <c r="X8" s="4">
        <v>85</v>
      </c>
      <c r="Y8" s="4">
        <v>2</v>
      </c>
      <c r="Z8" s="4"/>
      <c r="AA8" s="4"/>
      <c r="AB8" s="4"/>
      <c r="AC8" s="4"/>
      <c r="AD8" s="4"/>
      <c r="AE8" s="4"/>
      <c r="AF8" s="4"/>
      <c r="AG8" s="46">
        <f t="shared" ref="AG8:AG13" si="2">Y8+AA8+AC8+AE8</f>
        <v>2</v>
      </c>
      <c r="AH8" s="4">
        <v>160</v>
      </c>
      <c r="AI8" s="38">
        <v>4</v>
      </c>
      <c r="AJ8" s="37" t="s">
        <v>42</v>
      </c>
      <c r="AK8" s="38">
        <v>1</v>
      </c>
      <c r="AL8" s="4">
        <v>205</v>
      </c>
      <c r="AM8" s="10" t="s">
        <v>11</v>
      </c>
    </row>
    <row r="9" spans="1:39" s="1" customFormat="1" ht="28.5" customHeight="1" x14ac:dyDescent="0.25">
      <c r="A9" s="4">
        <v>2</v>
      </c>
      <c r="B9" s="15" t="s">
        <v>36</v>
      </c>
      <c r="C9" s="50">
        <v>5.5555555555555558E-3</v>
      </c>
      <c r="D9" s="4">
        <v>2</v>
      </c>
      <c r="E9" s="4"/>
      <c r="F9" s="4"/>
      <c r="G9" s="47">
        <v>49</v>
      </c>
      <c r="H9" s="4">
        <v>1</v>
      </c>
      <c r="I9" s="4"/>
      <c r="J9" s="8">
        <f t="shared" si="0"/>
        <v>3</v>
      </c>
      <c r="K9" s="21">
        <v>84</v>
      </c>
      <c r="L9" s="22"/>
      <c r="M9" s="21">
        <v>1</v>
      </c>
      <c r="N9" s="4">
        <f>23+47</f>
        <v>70</v>
      </c>
      <c r="O9" s="4">
        <v>4</v>
      </c>
      <c r="P9" s="4"/>
      <c r="Q9" s="4"/>
      <c r="R9" s="4"/>
      <c r="S9" s="8">
        <f t="shared" si="1"/>
        <v>5</v>
      </c>
      <c r="T9" s="4">
        <v>384</v>
      </c>
      <c r="U9" s="38">
        <v>2</v>
      </c>
      <c r="V9" s="4">
        <v>277</v>
      </c>
      <c r="W9" s="8">
        <v>2</v>
      </c>
      <c r="X9" s="4">
        <v>89</v>
      </c>
      <c r="Y9" s="4">
        <v>1</v>
      </c>
      <c r="Z9" s="4"/>
      <c r="AA9" s="4"/>
      <c r="AB9" s="4"/>
      <c r="AC9" s="4"/>
      <c r="AD9" s="4"/>
      <c r="AE9" s="4"/>
      <c r="AF9" s="4"/>
      <c r="AG9" s="46">
        <f t="shared" si="2"/>
        <v>1</v>
      </c>
      <c r="AH9" s="4">
        <v>138</v>
      </c>
      <c r="AI9" s="38">
        <v>6</v>
      </c>
      <c r="AJ9" s="37" t="s">
        <v>43</v>
      </c>
      <c r="AK9" s="38">
        <v>4</v>
      </c>
      <c r="AL9" s="4">
        <v>160</v>
      </c>
      <c r="AM9" s="10" t="s">
        <v>27</v>
      </c>
    </row>
    <row r="10" spans="1:39" s="1" customFormat="1" ht="28.5" customHeight="1" x14ac:dyDescent="0.25">
      <c r="A10" s="4">
        <v>6</v>
      </c>
      <c r="B10" s="15">
        <v>377</v>
      </c>
      <c r="C10" s="50">
        <v>7.5462962962962966E-3</v>
      </c>
      <c r="D10" s="4">
        <v>5</v>
      </c>
      <c r="E10" s="4"/>
      <c r="F10" s="4"/>
      <c r="G10" s="47">
        <v>39</v>
      </c>
      <c r="H10" s="4">
        <v>6</v>
      </c>
      <c r="I10" s="4"/>
      <c r="J10" s="8">
        <f t="shared" si="0"/>
        <v>11</v>
      </c>
      <c r="K10" s="21">
        <v>78</v>
      </c>
      <c r="L10" s="22"/>
      <c r="M10" s="21">
        <v>3</v>
      </c>
      <c r="N10" s="4">
        <f>29+49</f>
        <v>78</v>
      </c>
      <c r="O10" s="4">
        <v>2</v>
      </c>
      <c r="P10" s="4"/>
      <c r="Q10" s="4"/>
      <c r="R10" s="4"/>
      <c r="S10" s="8">
        <f t="shared" si="1"/>
        <v>5</v>
      </c>
      <c r="T10" s="4">
        <v>357</v>
      </c>
      <c r="U10" s="38">
        <v>3</v>
      </c>
      <c r="V10" s="4">
        <v>444</v>
      </c>
      <c r="W10" s="8">
        <v>4</v>
      </c>
      <c r="X10" s="4">
        <v>69</v>
      </c>
      <c r="Y10" s="4">
        <v>3</v>
      </c>
      <c r="Z10" s="4"/>
      <c r="AA10" s="4"/>
      <c r="AB10" s="4"/>
      <c r="AC10" s="4"/>
      <c r="AD10" s="4"/>
      <c r="AE10" s="4"/>
      <c r="AF10" s="4"/>
      <c r="AG10" s="46">
        <f t="shared" si="2"/>
        <v>3</v>
      </c>
      <c r="AH10" s="4">
        <v>160</v>
      </c>
      <c r="AI10" s="38">
        <v>3</v>
      </c>
      <c r="AJ10" s="37" t="s">
        <v>47</v>
      </c>
      <c r="AK10" s="38">
        <v>5</v>
      </c>
      <c r="AL10" s="4">
        <v>214</v>
      </c>
      <c r="AM10" s="10" t="s">
        <v>26</v>
      </c>
    </row>
    <row r="11" spans="1:39" s="1" customFormat="1" ht="28.5" customHeight="1" x14ac:dyDescent="0.25">
      <c r="A11" s="4">
        <v>3</v>
      </c>
      <c r="B11" s="15">
        <v>261</v>
      </c>
      <c r="C11" s="50">
        <v>7.5115740740740742E-3</v>
      </c>
      <c r="D11" s="4">
        <v>4</v>
      </c>
      <c r="E11" s="4"/>
      <c r="F11" s="4"/>
      <c r="G11" s="47">
        <v>44</v>
      </c>
      <c r="H11" s="4">
        <v>3</v>
      </c>
      <c r="I11" s="4"/>
      <c r="J11" s="8">
        <f t="shared" si="0"/>
        <v>7</v>
      </c>
      <c r="K11" s="21">
        <v>67</v>
      </c>
      <c r="L11" s="22"/>
      <c r="M11" s="21">
        <v>5</v>
      </c>
      <c r="N11" s="4">
        <f>28+33</f>
        <v>61</v>
      </c>
      <c r="O11" s="4">
        <v>6</v>
      </c>
      <c r="P11" s="4"/>
      <c r="Q11" s="4"/>
      <c r="R11" s="4"/>
      <c r="S11" s="8">
        <f t="shared" si="1"/>
        <v>11</v>
      </c>
      <c r="T11" s="4">
        <v>242</v>
      </c>
      <c r="U11" s="38">
        <v>6</v>
      </c>
      <c r="V11" s="4">
        <v>398</v>
      </c>
      <c r="W11" s="8">
        <v>3</v>
      </c>
      <c r="X11" s="4">
        <v>51</v>
      </c>
      <c r="Y11" s="4">
        <v>4</v>
      </c>
      <c r="Z11" s="4"/>
      <c r="AA11" s="4"/>
      <c r="AB11" s="4"/>
      <c r="AC11" s="4"/>
      <c r="AD11" s="4"/>
      <c r="AE11" s="4"/>
      <c r="AF11" s="4"/>
      <c r="AG11" s="46">
        <f t="shared" si="2"/>
        <v>4</v>
      </c>
      <c r="AH11" s="4">
        <v>165</v>
      </c>
      <c r="AI11" s="38">
        <v>1</v>
      </c>
      <c r="AJ11" s="37" t="s">
        <v>44</v>
      </c>
      <c r="AK11" s="38">
        <v>3</v>
      </c>
      <c r="AL11" s="4">
        <v>94</v>
      </c>
      <c r="AM11" s="10" t="s">
        <v>29</v>
      </c>
    </row>
    <row r="12" spans="1:39" s="1" customFormat="1" ht="28.5" customHeight="1" x14ac:dyDescent="0.25">
      <c r="A12" s="4">
        <v>4</v>
      </c>
      <c r="B12" s="15">
        <v>585</v>
      </c>
      <c r="C12" s="50">
        <v>1.0173611111111111E-2</v>
      </c>
      <c r="D12" s="4">
        <v>6</v>
      </c>
      <c r="E12" s="4"/>
      <c r="F12" s="4"/>
      <c r="G12" s="47">
        <v>40</v>
      </c>
      <c r="H12" s="4">
        <v>5</v>
      </c>
      <c r="I12" s="4"/>
      <c r="J12" s="8">
        <f t="shared" si="0"/>
        <v>11</v>
      </c>
      <c r="K12" s="21">
        <v>76</v>
      </c>
      <c r="L12" s="22"/>
      <c r="M12" s="21">
        <v>4</v>
      </c>
      <c r="N12" s="4">
        <f>27+35</f>
        <v>62</v>
      </c>
      <c r="O12" s="4">
        <v>5</v>
      </c>
      <c r="P12" s="4"/>
      <c r="Q12" s="4"/>
      <c r="R12" s="4"/>
      <c r="S12" s="8">
        <f t="shared" si="1"/>
        <v>9</v>
      </c>
      <c r="T12" s="4">
        <v>309</v>
      </c>
      <c r="U12" s="38">
        <v>4</v>
      </c>
      <c r="V12" s="4">
        <v>500</v>
      </c>
      <c r="W12" s="8">
        <v>5</v>
      </c>
      <c r="X12" s="4">
        <v>50</v>
      </c>
      <c r="Y12" s="4">
        <v>5</v>
      </c>
      <c r="Z12" s="4"/>
      <c r="AA12" s="4"/>
      <c r="AB12" s="4"/>
      <c r="AC12" s="4"/>
      <c r="AD12" s="4"/>
      <c r="AE12" s="4"/>
      <c r="AF12" s="4"/>
      <c r="AG12" s="46">
        <f t="shared" si="2"/>
        <v>5</v>
      </c>
      <c r="AH12" s="4">
        <v>164</v>
      </c>
      <c r="AI12" s="38">
        <v>2</v>
      </c>
      <c r="AJ12" s="37" t="s">
        <v>45</v>
      </c>
      <c r="AK12" s="38">
        <v>2</v>
      </c>
      <c r="AL12" s="4">
        <v>118</v>
      </c>
      <c r="AM12" s="10" t="s">
        <v>28</v>
      </c>
    </row>
    <row r="13" spans="1:39" s="1" customFormat="1" ht="27.75" customHeight="1" x14ac:dyDescent="0.25">
      <c r="A13" s="4" t="s">
        <v>56</v>
      </c>
      <c r="B13" s="15">
        <v>282</v>
      </c>
      <c r="C13" s="50">
        <v>7.4421296296296293E-3</v>
      </c>
      <c r="D13" s="4">
        <v>3</v>
      </c>
      <c r="E13" s="4"/>
      <c r="F13" s="4"/>
      <c r="G13" s="47">
        <v>43</v>
      </c>
      <c r="H13" s="4">
        <v>4</v>
      </c>
      <c r="I13" s="4"/>
      <c r="J13" s="8">
        <f t="shared" si="0"/>
        <v>7</v>
      </c>
      <c r="K13" s="21">
        <v>64</v>
      </c>
      <c r="L13" s="22"/>
      <c r="M13" s="21">
        <v>6</v>
      </c>
      <c r="N13" s="4">
        <f>30+43</f>
        <v>73</v>
      </c>
      <c r="O13" s="4">
        <v>3</v>
      </c>
      <c r="P13" s="4"/>
      <c r="Q13" s="4"/>
      <c r="R13" s="4"/>
      <c r="S13" s="8">
        <f t="shared" si="1"/>
        <v>9</v>
      </c>
      <c r="T13" s="4">
        <v>305</v>
      </c>
      <c r="U13" s="38">
        <v>5</v>
      </c>
      <c r="V13" s="4">
        <v>543</v>
      </c>
      <c r="W13" s="8">
        <v>6</v>
      </c>
      <c r="X13" s="4">
        <v>33</v>
      </c>
      <c r="Y13" s="4">
        <v>6</v>
      </c>
      <c r="Z13" s="4"/>
      <c r="AA13" s="4"/>
      <c r="AB13" s="4"/>
      <c r="AC13" s="4"/>
      <c r="AD13" s="4"/>
      <c r="AE13" s="4"/>
      <c r="AF13" s="4"/>
      <c r="AG13" s="46">
        <f t="shared" si="2"/>
        <v>6</v>
      </c>
      <c r="AH13" s="4">
        <v>155</v>
      </c>
      <c r="AI13" s="38">
        <v>5</v>
      </c>
      <c r="AJ13" s="37" t="s">
        <v>46</v>
      </c>
      <c r="AK13" s="38">
        <v>6</v>
      </c>
      <c r="AL13" s="4">
        <v>62</v>
      </c>
      <c r="AM13" s="10" t="s">
        <v>39</v>
      </c>
    </row>
    <row r="14" spans="1:39" s="1" customFormat="1" ht="0.75" hidden="1" customHeight="1" x14ac:dyDescent="0.25">
      <c r="A14" s="4">
        <v>7</v>
      </c>
      <c r="B14" s="15">
        <v>388</v>
      </c>
      <c r="C14" s="24"/>
      <c r="D14" s="4"/>
      <c r="E14" s="4"/>
      <c r="F14" s="4"/>
      <c r="G14" s="25"/>
      <c r="H14" s="4"/>
      <c r="I14" s="4"/>
      <c r="J14" s="8"/>
      <c r="K14" s="21"/>
      <c r="L14" s="22"/>
      <c r="M14" s="21"/>
      <c r="N14" s="4"/>
      <c r="O14" s="4"/>
      <c r="P14" s="4"/>
      <c r="Q14" s="4"/>
      <c r="R14" s="4"/>
      <c r="S14" s="8"/>
      <c r="T14" s="4"/>
      <c r="U14" s="23"/>
      <c r="V14" s="4"/>
      <c r="W14" s="8"/>
      <c r="X14" s="4" t="s">
        <v>38</v>
      </c>
      <c r="Y14" s="4">
        <v>4</v>
      </c>
      <c r="Z14" s="4"/>
      <c r="AA14" s="4"/>
      <c r="AB14" s="4"/>
      <c r="AC14" s="4"/>
      <c r="AD14" s="4"/>
      <c r="AE14" s="4"/>
      <c r="AF14" s="4"/>
      <c r="AG14" s="4"/>
      <c r="AH14" s="42"/>
      <c r="AI14" s="43"/>
      <c r="AJ14" s="42"/>
      <c r="AK14" s="43"/>
    </row>
    <row r="15" spans="1:39" s="1" customFormat="1" ht="6" hidden="1" customHeight="1" x14ac:dyDescent="0.25">
      <c r="AI15" s="2"/>
      <c r="AK15" s="11"/>
    </row>
    <row r="16" spans="1:39" s="1" customFormat="1" ht="14.25" customHeight="1" x14ac:dyDescent="0.25">
      <c r="AI16" s="2"/>
      <c r="AK16" s="11"/>
    </row>
    <row r="17" spans="1:37" s="1" customFormat="1" ht="21" customHeight="1" x14ac:dyDescent="0.25">
      <c r="A17" s="62" t="s">
        <v>25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</row>
    <row r="18" spans="1:37" s="1" customFormat="1" ht="28.5" customHeight="1" x14ac:dyDescent="0.25">
      <c r="A18" s="62" t="s">
        <v>35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</row>
    <row r="19" spans="1:37" s="1" customFormat="1" x14ac:dyDescent="0.25">
      <c r="AI19" s="2"/>
    </row>
  </sheetData>
  <mergeCells count="33">
    <mergeCell ref="A3:AM3"/>
    <mergeCell ref="U4:AM4"/>
    <mergeCell ref="A17:AK17"/>
    <mergeCell ref="A18:AK18"/>
    <mergeCell ref="AL5:AM6"/>
    <mergeCell ref="C6:D6"/>
    <mergeCell ref="E6:F6"/>
    <mergeCell ref="G6:H6"/>
    <mergeCell ref="I6:I7"/>
    <mergeCell ref="J6:J7"/>
    <mergeCell ref="N6:O6"/>
    <mergeCell ref="P6:Q6"/>
    <mergeCell ref="AH5:AI6"/>
    <mergeCell ref="X6:Y6"/>
    <mergeCell ref="Z6:AA6"/>
    <mergeCell ref="A4:J4"/>
    <mergeCell ref="V5:W6"/>
    <mergeCell ref="X5:AG5"/>
    <mergeCell ref="A5:A7"/>
    <mergeCell ref="B5:B7"/>
    <mergeCell ref="C5:J5"/>
    <mergeCell ref="R6:R7"/>
    <mergeCell ref="S6:S7"/>
    <mergeCell ref="AG6:AG7"/>
    <mergeCell ref="AB6:AC6"/>
    <mergeCell ref="AJ5:AK6"/>
    <mergeCell ref="A1:AM1"/>
    <mergeCell ref="A2:AM2"/>
    <mergeCell ref="K5:S5"/>
    <mergeCell ref="K6:M6"/>
    <mergeCell ref="AD6:AE6"/>
    <mergeCell ref="AF6:AF7"/>
    <mergeCell ref="T5:U6"/>
  </mergeCells>
  <phoneticPr fontId="2" type="noConversion"/>
  <pageMargins left="0.23622047244094491" right="0.15748031496062992" top="0.98425196850393704" bottom="0.98425196850393704" header="0.51181102362204722" footer="0.51181102362204722"/>
  <pageSetup paperSize="9" scale="9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группа</vt:lpstr>
      <vt:lpstr>2 группа</vt:lpstr>
      <vt:lpstr>3 группа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2012-04-08T15:41:28Z</cp:lastPrinted>
  <dcterms:created xsi:type="dcterms:W3CDTF">2006-09-28T05:33:49Z</dcterms:created>
  <dcterms:modified xsi:type="dcterms:W3CDTF">2016-04-10T19:29:33Z</dcterms:modified>
</cp:coreProperties>
</file>